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80" yWindow="405" windowWidth="18840" windowHeight="13725" activeTab="1"/>
  </bookViews>
  <sheets>
    <sheet name="ÚVOD" sheetId="1" r:id="rId1"/>
    <sheet name="PSP" sheetId="2" r:id="rId2"/>
  </sheets>
  <definedNames>
    <definedName name="activity_actual_start_date_month_0">PSP!$H$218</definedName>
    <definedName name="activity_actual_start_date_year_0">PSP!$I$218</definedName>
    <definedName name="activity_estimated_completion_date_month_0">PSP!$H$220</definedName>
    <definedName name="activity_estimated_completion_date_year_0">PSP!$I$220</definedName>
    <definedName name="activity_estimated_pct_complete_raw_0">PSP!$H$222</definedName>
    <definedName name="CompanyLocation">PSP!$H$2</definedName>
    <definedName name="grant_agreement_number">PSP!$H$46</definedName>
    <definedName name="name_1_0">PSP!$L$31</definedName>
    <definedName name="_xlnm.Print_Area" localSheetId="1">PSP!$A$1:$P$308</definedName>
    <definedName name="_xlnm.Print_Area" localSheetId="0">ÚVOD!$A$1:$J$10</definedName>
    <definedName name="position_1_0">PSP!$L$35</definedName>
    <definedName name="project_actual_start_date_month">PSP!$H$63</definedName>
    <definedName name="project_actual_start_date_year">PSP!$I$63</definedName>
    <definedName name="project_estimated_completion_date_month">PSP!$H$65</definedName>
    <definedName name="project_estimated_completion_date_year">PSP!$I$65</definedName>
    <definedName name="project_estimated_pct_complete_raw">PSP!$H$67</definedName>
    <definedName name="SignatureDateDay_1_0">PSP!$L$37</definedName>
    <definedName name="SignatureDateMonth_0_0">PSP!$I$37</definedName>
    <definedName name="SignatureDateMonth_1_0">PSP!$M$37</definedName>
    <definedName name="SignatureDateYear_0_0">PSP!$J$37</definedName>
    <definedName name="SignatureDateYear_1_0">PSP!$N$37</definedName>
  </definedNames>
  <calcPr calcId="145621"/>
</workbook>
</file>

<file path=xl/calcChain.xml><?xml version="1.0" encoding="utf-8"?>
<calcChain xmlns="http://schemas.openxmlformats.org/spreadsheetml/2006/main">
  <c r="M293" i="2" l="1"/>
  <c r="H212" i="2"/>
  <c r="O81" i="2"/>
  <c r="O165" i="2"/>
  <c r="N165" i="2"/>
  <c r="M165" i="2"/>
  <c r="L165" i="2"/>
  <c r="K165" i="2"/>
  <c r="J165" i="2"/>
  <c r="I165" i="2"/>
  <c r="H165" i="2"/>
  <c r="G165" i="2"/>
  <c r="F165" i="2"/>
  <c r="E165" i="2"/>
  <c r="D165" i="2"/>
  <c r="O162" i="2"/>
  <c r="O164" i="2" s="1"/>
  <c r="C163" i="2"/>
  <c r="O163" i="2"/>
  <c r="N163" i="2"/>
  <c r="N164" i="2" s="1"/>
  <c r="M163" i="2"/>
  <c r="M164" i="2" s="1"/>
  <c r="L163" i="2"/>
  <c r="L164" i="2" s="1"/>
  <c r="K163" i="2"/>
  <c r="K164" i="2" s="1"/>
  <c r="J163" i="2"/>
  <c r="J164" i="2" s="1"/>
  <c r="I163" i="2"/>
  <c r="I164" i="2" s="1"/>
  <c r="H163" i="2"/>
  <c r="H164" i="2" s="1"/>
  <c r="G163" i="2"/>
  <c r="G164" i="2" s="1"/>
  <c r="F163" i="2"/>
  <c r="F164" i="2" s="1"/>
  <c r="E163" i="2"/>
  <c r="E164" i="2" s="1"/>
  <c r="D163" i="2"/>
  <c r="D164" i="2" s="1"/>
  <c r="C164" i="2"/>
  <c r="O134" i="2"/>
  <c r="O129" i="2"/>
  <c r="O124" i="2"/>
  <c r="O119" i="2"/>
  <c r="O114" i="2"/>
  <c r="O139" i="2"/>
  <c r="F147" i="2" s="1"/>
  <c r="O101" i="2"/>
  <c r="O96" i="2"/>
  <c r="O91" i="2"/>
  <c r="O86" i="2"/>
  <c r="O106" i="2"/>
  <c r="F145" i="2" s="1"/>
  <c r="F149" i="2" s="1"/>
  <c r="L54" i="2"/>
  <c r="X143" i="2"/>
  <c r="W143" i="2"/>
  <c r="O137" i="2"/>
  <c r="O132" i="2"/>
  <c r="O127" i="2"/>
  <c r="O122" i="2"/>
  <c r="O117" i="2"/>
  <c r="O142" i="2"/>
  <c r="N137" i="2"/>
  <c r="N132" i="2"/>
  <c r="N127" i="2"/>
  <c r="N122" i="2"/>
  <c r="N117" i="2"/>
  <c r="N142" i="2"/>
  <c r="M137" i="2"/>
  <c r="M132" i="2"/>
  <c r="M127" i="2"/>
  <c r="M122" i="2"/>
  <c r="M117" i="2"/>
  <c r="M142" i="2"/>
  <c r="L137" i="2"/>
  <c r="L132" i="2"/>
  <c r="L127" i="2"/>
  <c r="L122" i="2"/>
  <c r="L117" i="2"/>
  <c r="L142" i="2"/>
  <c r="K137" i="2"/>
  <c r="K132" i="2"/>
  <c r="K127" i="2"/>
  <c r="K122" i="2"/>
  <c r="K117" i="2"/>
  <c r="K142" i="2"/>
  <c r="J137" i="2"/>
  <c r="J132" i="2"/>
  <c r="J127" i="2"/>
  <c r="J122" i="2"/>
  <c r="J117" i="2"/>
  <c r="J142" i="2"/>
  <c r="I137" i="2"/>
  <c r="I132" i="2"/>
  <c r="I127" i="2"/>
  <c r="I122" i="2"/>
  <c r="I117" i="2"/>
  <c r="I142" i="2"/>
  <c r="H137" i="2"/>
  <c r="H132" i="2"/>
  <c r="H127" i="2"/>
  <c r="H122" i="2"/>
  <c r="H117" i="2"/>
  <c r="H142" i="2"/>
  <c r="G137" i="2"/>
  <c r="G132" i="2"/>
  <c r="G127" i="2"/>
  <c r="G122" i="2"/>
  <c r="G117" i="2"/>
  <c r="G142" i="2"/>
  <c r="F137" i="2"/>
  <c r="F132" i="2"/>
  <c r="F127" i="2"/>
  <c r="F122" i="2"/>
  <c r="F117" i="2"/>
  <c r="F142" i="2"/>
  <c r="E137" i="2"/>
  <c r="E132" i="2"/>
  <c r="E127" i="2"/>
  <c r="E122" i="2"/>
  <c r="E117" i="2"/>
  <c r="E142" i="2"/>
  <c r="D137" i="2"/>
  <c r="D132" i="2"/>
  <c r="D127" i="2"/>
  <c r="D122" i="2"/>
  <c r="D117" i="2"/>
  <c r="D142" i="2"/>
  <c r="C135" i="2"/>
  <c r="O135" i="2"/>
  <c r="C130" i="2"/>
  <c r="C125" i="2"/>
  <c r="O125" i="2"/>
  <c r="O126" i="2" s="1"/>
  <c r="C120" i="2"/>
  <c r="C115" i="2"/>
  <c r="O115" i="2"/>
  <c r="O116" i="2" s="1"/>
  <c r="N135" i="2"/>
  <c r="N136" i="2"/>
  <c r="N125" i="2"/>
  <c r="N126" i="2"/>
  <c r="N115" i="2"/>
  <c r="N116" i="2"/>
  <c r="M135" i="2"/>
  <c r="M130" i="2"/>
  <c r="M125" i="2"/>
  <c r="M126" i="2" s="1"/>
  <c r="M120" i="2"/>
  <c r="M115" i="2"/>
  <c r="M116" i="2" s="1"/>
  <c r="L135" i="2"/>
  <c r="L136" i="2"/>
  <c r="L125" i="2"/>
  <c r="L126" i="2"/>
  <c r="L115" i="2"/>
  <c r="L116" i="2"/>
  <c r="K135" i="2"/>
  <c r="K130" i="2"/>
  <c r="K125" i="2"/>
  <c r="K126" i="2" s="1"/>
  <c r="K120" i="2"/>
  <c r="K115" i="2"/>
  <c r="K116" i="2" s="1"/>
  <c r="J135" i="2"/>
  <c r="J136" i="2"/>
  <c r="J125" i="2"/>
  <c r="J126" i="2"/>
  <c r="J115" i="2"/>
  <c r="J116" i="2"/>
  <c r="I135" i="2"/>
  <c r="I130" i="2"/>
  <c r="I125" i="2"/>
  <c r="I126" i="2" s="1"/>
  <c r="I120" i="2"/>
  <c r="I115" i="2"/>
  <c r="I116" i="2" s="1"/>
  <c r="H135" i="2"/>
  <c r="H136" i="2"/>
  <c r="H125" i="2"/>
  <c r="H126" i="2"/>
  <c r="H115" i="2"/>
  <c r="H116" i="2"/>
  <c r="G135" i="2"/>
  <c r="G130" i="2"/>
  <c r="G125" i="2"/>
  <c r="G126" i="2" s="1"/>
  <c r="G120" i="2"/>
  <c r="G115" i="2"/>
  <c r="G116" i="2" s="1"/>
  <c r="F135" i="2"/>
  <c r="F136" i="2"/>
  <c r="F125" i="2"/>
  <c r="F126" i="2"/>
  <c r="F115" i="2"/>
  <c r="F116" i="2"/>
  <c r="E135" i="2"/>
  <c r="E130" i="2"/>
  <c r="E125" i="2"/>
  <c r="E126" i="2" s="1"/>
  <c r="E120" i="2"/>
  <c r="E115" i="2"/>
  <c r="E116" i="2" s="1"/>
  <c r="D135" i="2"/>
  <c r="D136" i="2"/>
  <c r="D125" i="2"/>
  <c r="D126" i="2"/>
  <c r="D115" i="2"/>
  <c r="D116" i="2"/>
  <c r="C141" i="2"/>
  <c r="C140" i="2"/>
  <c r="N139" i="2"/>
  <c r="M139" i="2"/>
  <c r="L139" i="2"/>
  <c r="K139" i="2"/>
  <c r="J139" i="2"/>
  <c r="I139" i="2"/>
  <c r="H139" i="2"/>
  <c r="G139" i="2"/>
  <c r="F139" i="2"/>
  <c r="E139" i="2"/>
  <c r="D139" i="2"/>
  <c r="C136" i="2"/>
  <c r="C131" i="2"/>
  <c r="C126" i="2"/>
  <c r="C121" i="2"/>
  <c r="C116" i="2"/>
  <c r="O104" i="2"/>
  <c r="O99" i="2"/>
  <c r="O94" i="2"/>
  <c r="O89" i="2"/>
  <c r="O84" i="2"/>
  <c r="N104" i="2"/>
  <c r="N99" i="2"/>
  <c r="N94" i="2"/>
  <c r="N89" i="2"/>
  <c r="N84" i="2"/>
  <c r="M104" i="2"/>
  <c r="M99" i="2"/>
  <c r="M94" i="2"/>
  <c r="M89" i="2"/>
  <c r="M84" i="2"/>
  <c r="L104" i="2"/>
  <c r="L99" i="2"/>
  <c r="L94" i="2"/>
  <c r="L89" i="2"/>
  <c r="L84" i="2"/>
  <c r="K104" i="2"/>
  <c r="K99" i="2"/>
  <c r="K94" i="2"/>
  <c r="K89" i="2"/>
  <c r="K84" i="2"/>
  <c r="J104" i="2"/>
  <c r="J99" i="2"/>
  <c r="J94" i="2"/>
  <c r="J89" i="2"/>
  <c r="J84" i="2"/>
  <c r="I104" i="2"/>
  <c r="I99" i="2"/>
  <c r="I94" i="2"/>
  <c r="I89" i="2"/>
  <c r="I84" i="2"/>
  <c r="H104" i="2"/>
  <c r="H99" i="2"/>
  <c r="H94" i="2"/>
  <c r="H89" i="2"/>
  <c r="H84" i="2"/>
  <c r="G104" i="2"/>
  <c r="G99" i="2"/>
  <c r="G94" i="2"/>
  <c r="G89" i="2"/>
  <c r="G84" i="2"/>
  <c r="F104" i="2"/>
  <c r="F99" i="2"/>
  <c r="F94" i="2"/>
  <c r="F89" i="2"/>
  <c r="F84" i="2"/>
  <c r="E104" i="2"/>
  <c r="E99" i="2"/>
  <c r="E94" i="2"/>
  <c r="E89" i="2"/>
  <c r="E84" i="2"/>
  <c r="D104" i="2"/>
  <c r="D99" i="2"/>
  <c r="D94" i="2"/>
  <c r="D89" i="2"/>
  <c r="D84" i="2"/>
  <c r="C102" i="2"/>
  <c r="O102" i="2" s="1"/>
  <c r="O103" i="2" s="1"/>
  <c r="C97" i="2"/>
  <c r="O97" i="2"/>
  <c r="O98" i="2" s="1"/>
  <c r="C92" i="2"/>
  <c r="O92" i="2" s="1"/>
  <c r="O93" i="2" s="1"/>
  <c r="C87" i="2"/>
  <c r="O87" i="2"/>
  <c r="O88" i="2" s="1"/>
  <c r="C82" i="2"/>
  <c r="O82" i="2" s="1"/>
  <c r="N102" i="2"/>
  <c r="N103" i="2" s="1"/>
  <c r="N97" i="2"/>
  <c r="N98" i="2" s="1"/>
  <c r="N92" i="2"/>
  <c r="N93" i="2" s="1"/>
  <c r="N87" i="2"/>
  <c r="N88" i="2" s="1"/>
  <c r="N82" i="2"/>
  <c r="N83" i="2" s="1"/>
  <c r="M97" i="2"/>
  <c r="M98" i="2"/>
  <c r="M87" i="2"/>
  <c r="M88" i="2"/>
  <c r="L102" i="2"/>
  <c r="L103" i="2" s="1"/>
  <c r="L97" i="2"/>
  <c r="L98" i="2" s="1"/>
  <c r="L92" i="2"/>
  <c r="L93" i="2" s="1"/>
  <c r="L87" i="2"/>
  <c r="L88" i="2" s="1"/>
  <c r="L82" i="2"/>
  <c r="L83" i="2" s="1"/>
  <c r="K97" i="2"/>
  <c r="K98" i="2"/>
  <c r="K87" i="2"/>
  <c r="K88" i="2"/>
  <c r="J102" i="2"/>
  <c r="J103" i="2" s="1"/>
  <c r="J97" i="2"/>
  <c r="J98" i="2" s="1"/>
  <c r="J92" i="2"/>
  <c r="J93" i="2" s="1"/>
  <c r="J87" i="2"/>
  <c r="J88" i="2" s="1"/>
  <c r="J82" i="2"/>
  <c r="J83" i="2" s="1"/>
  <c r="I97" i="2"/>
  <c r="I98" i="2"/>
  <c r="I87" i="2"/>
  <c r="I88" i="2"/>
  <c r="H102" i="2"/>
  <c r="H103" i="2" s="1"/>
  <c r="H97" i="2"/>
  <c r="H98" i="2" s="1"/>
  <c r="H92" i="2"/>
  <c r="H93" i="2" s="1"/>
  <c r="H87" i="2"/>
  <c r="H88" i="2" s="1"/>
  <c r="H82" i="2"/>
  <c r="H83" i="2" s="1"/>
  <c r="G97" i="2"/>
  <c r="G98" i="2"/>
  <c r="G87" i="2"/>
  <c r="G88" i="2"/>
  <c r="F102" i="2"/>
  <c r="F103" i="2" s="1"/>
  <c r="F97" i="2"/>
  <c r="F98" i="2" s="1"/>
  <c r="F92" i="2"/>
  <c r="F93" i="2" s="1"/>
  <c r="F87" i="2"/>
  <c r="F88" i="2" s="1"/>
  <c r="F82" i="2"/>
  <c r="F83" i="2" s="1"/>
  <c r="E97" i="2"/>
  <c r="E98" i="2"/>
  <c r="E87" i="2"/>
  <c r="E88" i="2"/>
  <c r="D102" i="2"/>
  <c r="D103" i="2" s="1"/>
  <c r="D108" i="2" s="1"/>
  <c r="D97" i="2"/>
  <c r="D98" i="2" s="1"/>
  <c r="D92" i="2"/>
  <c r="D93" i="2" s="1"/>
  <c r="D87" i="2"/>
  <c r="D88" i="2" s="1"/>
  <c r="D82" i="2"/>
  <c r="D83" i="2" s="1"/>
  <c r="C108" i="2"/>
  <c r="C107" i="2"/>
  <c r="N106" i="2"/>
  <c r="M106" i="2"/>
  <c r="L106" i="2"/>
  <c r="K106" i="2"/>
  <c r="J106" i="2"/>
  <c r="I106" i="2"/>
  <c r="H106" i="2"/>
  <c r="G106" i="2"/>
  <c r="F106" i="2"/>
  <c r="E106" i="2"/>
  <c r="D106" i="2"/>
  <c r="C103" i="2"/>
  <c r="C98" i="2"/>
  <c r="C93" i="2"/>
  <c r="C88" i="2"/>
  <c r="C83" i="2"/>
  <c r="I61" i="2"/>
  <c r="I60" i="2"/>
  <c r="I59" i="2"/>
  <c r="I58" i="2"/>
  <c r="I57" i="2"/>
  <c r="F153" i="2"/>
  <c r="H108" i="2" l="1"/>
  <c r="L108" i="2"/>
  <c r="O83" i="2"/>
  <c r="O107" i="2"/>
  <c r="O108" i="2"/>
  <c r="F108" i="2"/>
  <c r="J108" i="2"/>
  <c r="N108" i="2"/>
  <c r="E109" i="2"/>
  <c r="G109" i="2"/>
  <c r="I109" i="2"/>
  <c r="K109" i="2"/>
  <c r="M109" i="2"/>
  <c r="O109" i="2"/>
  <c r="E136" i="2"/>
  <c r="E140" i="2"/>
  <c r="G136" i="2"/>
  <c r="G140" i="2"/>
  <c r="I136" i="2"/>
  <c r="I140" i="2"/>
  <c r="K136" i="2"/>
  <c r="K140" i="2"/>
  <c r="M136" i="2"/>
  <c r="M140" i="2"/>
  <c r="O136" i="2"/>
  <c r="F155" i="2"/>
  <c r="F157" i="2" s="1"/>
  <c r="D107" i="2"/>
  <c r="F107" i="2"/>
  <c r="H107" i="2"/>
  <c r="J107" i="2"/>
  <c r="L107" i="2"/>
  <c r="N107" i="2"/>
  <c r="E82" i="2"/>
  <c r="E83" i="2" s="1"/>
  <c r="E92" i="2"/>
  <c r="E93" i="2" s="1"/>
  <c r="E102" i="2"/>
  <c r="G82" i="2"/>
  <c r="G83" i="2" s="1"/>
  <c r="G92" i="2"/>
  <c r="G93" i="2" s="1"/>
  <c r="G102" i="2"/>
  <c r="I82" i="2"/>
  <c r="I83" i="2" s="1"/>
  <c r="I92" i="2"/>
  <c r="I93" i="2" s="1"/>
  <c r="I102" i="2"/>
  <c r="K82" i="2"/>
  <c r="K83" i="2" s="1"/>
  <c r="K92" i="2"/>
  <c r="K93" i="2" s="1"/>
  <c r="K102" i="2"/>
  <c r="M82" i="2"/>
  <c r="M83" i="2" s="1"/>
  <c r="M92" i="2"/>
  <c r="M93" i="2" s="1"/>
  <c r="M102" i="2"/>
  <c r="D109" i="2"/>
  <c r="F109" i="2"/>
  <c r="H109" i="2"/>
  <c r="J109" i="2"/>
  <c r="L109" i="2"/>
  <c r="N109" i="2"/>
  <c r="E121" i="2"/>
  <c r="E131" i="2"/>
  <c r="G121" i="2"/>
  <c r="G131" i="2"/>
  <c r="I121" i="2"/>
  <c r="I131" i="2"/>
  <c r="K121" i="2"/>
  <c r="K131" i="2"/>
  <c r="M121" i="2"/>
  <c r="M131" i="2"/>
  <c r="O120" i="2"/>
  <c r="O121" i="2" s="1"/>
  <c r="N120" i="2"/>
  <c r="N121" i="2" s="1"/>
  <c r="L120" i="2"/>
  <c r="L121" i="2" s="1"/>
  <c r="J120" i="2"/>
  <c r="J121" i="2" s="1"/>
  <c r="H120" i="2"/>
  <c r="H121" i="2" s="1"/>
  <c r="F120" i="2"/>
  <c r="F121" i="2" s="1"/>
  <c r="D120" i="2"/>
  <c r="D121" i="2" s="1"/>
  <c r="O130" i="2"/>
  <c r="O131" i="2" s="1"/>
  <c r="N130" i="2"/>
  <c r="L130" i="2"/>
  <c r="J130" i="2"/>
  <c r="H130" i="2"/>
  <c r="F130" i="2"/>
  <c r="D130" i="2"/>
  <c r="D131" i="2" l="1"/>
  <c r="D141" i="2" s="1"/>
  <c r="D140" i="2"/>
  <c r="L131" i="2"/>
  <c r="L141" i="2" s="1"/>
  <c r="L140" i="2"/>
  <c r="M103" i="2"/>
  <c r="M108" i="2" s="1"/>
  <c r="M107" i="2"/>
  <c r="I103" i="2"/>
  <c r="I108" i="2" s="1"/>
  <c r="I107" i="2"/>
  <c r="E103" i="2"/>
  <c r="E108" i="2" s="1"/>
  <c r="E107" i="2"/>
  <c r="O140" i="2"/>
  <c r="H131" i="2"/>
  <c r="H141" i="2" s="1"/>
  <c r="H140" i="2"/>
  <c r="F140" i="2"/>
  <c r="F131" i="2"/>
  <c r="F141" i="2" s="1"/>
  <c r="J140" i="2"/>
  <c r="J131" i="2"/>
  <c r="J141" i="2" s="1"/>
  <c r="N140" i="2"/>
  <c r="N131" i="2"/>
  <c r="N141" i="2" s="1"/>
  <c r="K103" i="2"/>
  <c r="K108" i="2" s="1"/>
  <c r="K107" i="2"/>
  <c r="G103" i="2"/>
  <c r="G108" i="2" s="1"/>
  <c r="G107" i="2"/>
  <c r="O141" i="2"/>
  <c r="M141" i="2"/>
  <c r="K141" i="2"/>
  <c r="I141" i="2"/>
  <c r="G141" i="2"/>
  <c r="E141" i="2"/>
</calcChain>
</file>

<file path=xl/sharedStrings.xml><?xml version="1.0" encoding="utf-8"?>
<sst xmlns="http://schemas.openxmlformats.org/spreadsheetml/2006/main" count="223" uniqueCount="156">
  <si>
    <t>IDENTIFIKÁCIA PRIJÍMATEĽA</t>
  </si>
  <si>
    <t>Plný právoplatný názov</t>
  </si>
  <si>
    <t>Poštová adresa</t>
  </si>
  <si>
    <t>Ulica</t>
  </si>
  <si>
    <t>Mesto</t>
  </si>
  <si>
    <t>PSČ</t>
  </si>
  <si>
    <t>Kontaktná osoba</t>
  </si>
  <si>
    <t>Pozícia</t>
  </si>
  <si>
    <t>Telefónne číslo</t>
  </si>
  <si>
    <t>Mobilné telefónne číslo</t>
  </si>
  <si>
    <t>Fax</t>
  </si>
  <si>
    <t>Email</t>
  </si>
  <si>
    <t>IDENTIFIKÁCIA PARTNEROV</t>
  </si>
  <si>
    <t>PARTNER 1 - Plný právoplatný názov</t>
  </si>
  <si>
    <t>Krajina</t>
  </si>
  <si>
    <t>Ak iná, uviesť</t>
  </si>
  <si>
    <t>PARTNER 2 - Plný právoplatný názov</t>
  </si>
  <si>
    <t>PARTNER 3 - Plný právoplatný názov</t>
  </si>
  <si>
    <t>PARTNER 4 - Plný právoplatný názov</t>
  </si>
  <si>
    <t>PARTNER 5 - Plný právoplatný názov</t>
  </si>
  <si>
    <t>PARTNER 6 - Plný právoplatný názov</t>
  </si>
  <si>
    <t>PARTNER 7 - Plný právoplatný názov</t>
  </si>
  <si>
    <t>PARTNER 8 - Plný právoplatný názov</t>
  </si>
  <si>
    <t>PARTNER 9 - Plný právoplatný názov</t>
  </si>
  <si>
    <t>PARTNER 10 - Plný právoplatný názov</t>
  </si>
  <si>
    <t>ČASŤ I - PODPIS</t>
  </si>
  <si>
    <t>Potvdrzujem, že som náležite oprávnený podpísať túto priebežnú správu o projekte a že údaje uvedené 
v tejto správe sú správne, aktuálne a presné</t>
  </si>
  <si>
    <t>V zastúpení prijímateľa</t>
  </si>
  <si>
    <t>Meno štatutárneho zástupcu</t>
  </si>
  <si>
    <t>Vložte osobný identifikačný kľúč</t>
  </si>
  <si>
    <t>Dátum</t>
  </si>
  <si>
    <t>ČASŤ II - INFORMÁCIE O PROJEKTE</t>
  </si>
  <si>
    <t>W4mmxQP2nT</t>
  </si>
  <si>
    <t>Názov projektu</t>
  </si>
  <si>
    <t>Cieľ projektu</t>
  </si>
  <si>
    <t>Kód projektu</t>
  </si>
  <si>
    <t>Poradové číslo PSP</t>
  </si>
  <si>
    <t>Názov programu</t>
  </si>
  <si>
    <t>Výstup programu</t>
  </si>
  <si>
    <t>Kód programu</t>
  </si>
  <si>
    <t>Celkové oprávnené výdavky</t>
  </si>
  <si>
    <t>Projektový grant</t>
  </si>
  <si>
    <t>Percentuálny podiel zdroja</t>
  </si>
  <si>
    <t>Zdroj</t>
  </si>
  <si>
    <t>%</t>
  </si>
  <si>
    <t>Suma v eur</t>
  </si>
  <si>
    <t>Poradie</t>
  </si>
  <si>
    <t>FM EHP</t>
  </si>
  <si>
    <t>Výška zálohových platieb</t>
  </si>
  <si>
    <t>Prvá platba</t>
  </si>
  <si>
    <t>NFM</t>
  </si>
  <si>
    <t>Druhá platba</t>
  </si>
  <si>
    <t>ŠR - FM EHP</t>
  </si>
  <si>
    <t>Tretia platba</t>
  </si>
  <si>
    <t>ŠR - NFM</t>
  </si>
  <si>
    <t>Štvrtá platba</t>
  </si>
  <si>
    <t>Vlastné zdroje</t>
  </si>
  <si>
    <t>Piata platba</t>
  </si>
  <si>
    <t>Dátum rozhodnutia o schválení projektu</t>
  </si>
  <si>
    <t>Obdobie PSP</t>
  </si>
  <si>
    <t>Dátum predpokladaného ukončenia projektu</t>
  </si>
  <si>
    <t>Plánované ukončenie</t>
  </si>
  <si>
    <t>Odhadované percento ukončenia projektu</t>
  </si>
  <si>
    <t>Údaje o bankovom účte prijímateľa</t>
  </si>
  <si>
    <t>Predčíslie</t>
  </si>
  <si>
    <t>Číslo účtu</t>
  </si>
  <si>
    <t>Kód banky</t>
  </si>
  <si>
    <t>IBAN</t>
  </si>
  <si>
    <t>Stručné porovnanie aktuálneho pokroku v projekte v porovnaní s plánovaným pokrokom:</t>
  </si>
  <si>
    <t>ČASŤ III - PREHĽAD PLATIEB</t>
  </si>
  <si>
    <t>Realizované platby (vrátane vlastných zdrojov)</t>
  </si>
  <si>
    <t>Prijímateľ</t>
  </si>
  <si>
    <t>Partner 1</t>
  </si>
  <si>
    <t>Partner 2</t>
  </si>
  <si>
    <t>Partner 3</t>
  </si>
  <si>
    <t>Partner 4</t>
  </si>
  <si>
    <t>Partner 5</t>
  </si>
  <si>
    <t>Partner 6</t>
  </si>
  <si>
    <t>Partner 7</t>
  </si>
  <si>
    <t>Partner 8</t>
  </si>
  <si>
    <t>Partner 9</t>
  </si>
  <si>
    <t>Partner 10</t>
  </si>
  <si>
    <t>SPOLU</t>
  </si>
  <si>
    <t>Zúčtované prostriedky</t>
  </si>
  <si>
    <t>Celkové realizované platby</t>
  </si>
  <si>
    <t>Celkové zúčtované prostriedky</t>
  </si>
  <si>
    <t>Rozdiel</t>
  </si>
  <si>
    <t>Poradové číslo poslednej vyplatenej platby</t>
  </si>
  <si>
    <t>Percento nasledujúcej platby</t>
  </si>
  <si>
    <t>Oprávnená suma nasledujúcej platby</t>
  </si>
  <si>
    <t>Spolufinancovanie z vlastných zdrojov</t>
  </si>
  <si>
    <t>Rozdelenie platby (vrátane vlastných zdrojov)</t>
  </si>
  <si>
    <t>ČASŤ III - POKROK V PROJEKTE A INDIKÁTORY</t>
  </si>
  <si>
    <t/>
  </si>
  <si>
    <t>Číslo výstupu</t>
  </si>
  <si>
    <t>z</t>
  </si>
  <si>
    <t>x</t>
  </si>
  <si>
    <t>Názov výstupu</t>
  </si>
  <si>
    <t>Názov výsledku programu</t>
  </si>
  <si>
    <t>Dátum skutočného začatia realizácie výstupu</t>
  </si>
  <si>
    <t>Plánovaný začiatok</t>
  </si>
  <si>
    <t>Predpokladané ukončenie realizácie výstupu</t>
  </si>
  <si>
    <t>Odhadované percento dosiahnutia výstupu</t>
  </si>
  <si>
    <t>Stručné porovnanie aktuálneho pokroku realizácii výstupu v porovnaní s plánovaným pokrokom:</t>
  </si>
  <si>
    <t>INDIKÁTORY PROJEKTU</t>
  </si>
  <si>
    <t>Výsledok</t>
  </si>
  <si>
    <t>Indikátor</t>
  </si>
  <si>
    <t>Počiatočná hodnota</t>
  </si>
  <si>
    <t>Aktuálna hodnota</t>
  </si>
  <si>
    <t>Cieľová hodnota</t>
  </si>
  <si>
    <t>ĎALŠIE  OTÁZKY</t>
  </si>
  <si>
    <t>Rozpočet projektu</t>
  </si>
  <si>
    <t>Opíšte, či boli vykonané zmeny v rozpočte projektu, či boli tieto zmeny schválené, či je rozpočet aktuálny alebo indikujte prípadné zmeny. Opíšte Vašu finančnú likviditu a identifikujte prípadné riziko.</t>
  </si>
  <si>
    <t>SP uvedie výšku vyplateného projektového grantu a výšku zúčtovaného projektového grantu.</t>
  </si>
  <si>
    <t>Vzťah medzi pokrokom a výdavkami – hodpodárnosť projektu</t>
  </si>
  <si>
    <t>Doteraz vyplatená výška projektového grantu</t>
  </si>
  <si>
    <t>Doteraz zúčtovaná výška projektového grantu</t>
  </si>
  <si>
    <t>Deklarovanie úrokov</t>
  </si>
  <si>
    <t>Riadenie projektu</t>
  </si>
  <si>
    <t>Uveďte, če zloženie tímu, ktorý riadi program rovnaké ako bolo uvedené v návrhu programu. Opíšte všetky zmeny, ktoré sa udiali v období POS.</t>
  </si>
  <si>
    <t>Účtovníctvo</t>
  </si>
  <si>
    <t>Uveďte, či prijímateľ edie analytickú evidenciu účtovných záznamov súvisiacich s implementáciou projektu a spôsob vedenia analytickej evidencie.</t>
  </si>
  <si>
    <t>Partnerstvo v projekte</t>
  </si>
  <si>
    <t>Uveďte, či zloženie tímu, ktorý riadi projekt je rovnaké ako bolo uvedené v projektovej žiadosti. Opíšte všetky zmeny, ktoré sa udiali v sledovanom období.</t>
  </si>
  <si>
    <t>Obstarávanie tovarov, služieb a prác</t>
  </si>
  <si>
    <t>Uveďte, aké verejné obstarávania boli realizované v predmetnom obstarávaní. Zákazky s nízkou hodnotou sa neuvádzajú.</t>
  </si>
  <si>
    <t>Súlad s plánom publicity</t>
  </si>
  <si>
    <t>Uveďte, aké opatrenia boli realizované v súvislosti s publicitou a porovnajte vykonané opatrenia s plánom publicity</t>
  </si>
  <si>
    <t>Riziká</t>
  </si>
  <si>
    <t>Opíšte identifikované riziká a spôsob ich zmierňovania.</t>
  </si>
  <si>
    <t>Dobrovoľníctvo</t>
  </si>
  <si>
    <t>Boli do implementácie projektu zapojení dobrovoľníci tak, ako bolo plánované?</t>
  </si>
  <si>
    <t>Zamestnanosť</t>
  </si>
  <si>
    <t>Posúďte mieru nezamestnanosti v danom území a či má projekt potenciál vytvoriť alebo už vytvoril pracovné pozície v danom území, aká je štruktúra pracovných miest (sezónne, permanentné pracovné miesta, bonitné alebo slabo platené pracovné miesta, či je možné pracovné miesta označiť ako zelené pracovné miesta) a pod.</t>
  </si>
  <si>
    <t>Vykonané overenia výdavkov projektov</t>
  </si>
  <si>
    <t>Uveďťe zoznam projektov, ktorých výdavky boli overené na mieste a celkovú sumu výdavkov overených na mieste. Rozhodujúci dátum pre určenie reportovacieho obdobia je dátum schválenia záverov z overenia zodpovedným vedúcim.</t>
  </si>
  <si>
    <t>Názov prijímateľa</t>
  </si>
  <si>
    <t>Dátum</t>
  </si>
  <si>
    <t>Overená suma</t>
  </si>
  <si>
    <t>Záver overenia</t>
  </si>
  <si>
    <t>bez výhrad</t>
  </si>
  <si>
    <t>s výhradami</t>
  </si>
  <si>
    <t>s vážnymi výhradami</t>
  </si>
  <si>
    <t>Spolu</t>
  </si>
  <si>
    <t>Vykonané monitorovania, evaluácie, audity a vecné overenia projektov</t>
  </si>
  <si>
    <t>Uveďťe zoznam projektov, ktoré boli monitorované alebo inak overené v predmetnom období POS. Rozhodujúci dátum pre určenie reportovacieho obdobia je dátum schválenia záverov z overenia zodpovedným vedúcim. Uvádzajú sa všetky overenia, bez ohľadu na to, či overenie vykonal SP alebo iný subjekt.</t>
  </si>
  <si>
    <t>Typ overenia</t>
  </si>
  <si>
    <t>monitorovanie</t>
  </si>
  <si>
    <t>vecné overenie</t>
  </si>
  <si>
    <t>evaluácia</t>
  </si>
  <si>
    <t>audit</t>
  </si>
  <si>
    <t>vlády audit</t>
  </si>
  <si>
    <t>PRIEBEŽNÁ SPRÁVA O PROJEKTE</t>
  </si>
  <si>
    <t>Táto priebežná správa o projekte bola predvyplnená. Údaje vpisujte len do tyrkysových polí. 
V prípade, ak sú niektoré predvyplnené údaje nesprávne, kontaktujte prosím NKB.
Aby ste zabránili prípadnej strate dát pri tlači dokumentu, prosím, dodržiavajte stanovený rozsah polí.</t>
  </si>
  <si>
    <t>PSP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</si>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</sst>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"/>
    <numFmt numFmtId="165" formatCode="mmm;@"/>
  </numFmts>
  <fonts count="149" x14ac:knownFonts="1">
    <font>
      <sz val="10"/>
      <color rgb="FF000000"/>
      <name val="Arial"/>
    </font>
    <font>
      <sz val="8"/>
      <color indexed="8"/>
      <name val="Arial"/>
    </font>
    <font>
      <b/>
      <i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14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6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i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i/>
      <sz val="9"/>
      <color indexed="8"/>
      <name val="Verdana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i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6"/>
      <color indexed="8"/>
      <name val="Arial"/>
    </font>
    <font>
      <b/>
      <sz val="12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2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6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i/>
      <sz val="22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sz val="6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sz val="8"/>
      <color indexed="8"/>
      <name val="Arial"/>
    </font>
    <font>
      <b/>
      <sz val="8"/>
      <color indexed="8"/>
      <name val="Arial"/>
    </font>
    <font>
      <b/>
      <sz val="8"/>
      <color indexed="8"/>
      <name val="Arial"/>
    </font>
    <font>
      <b/>
      <sz val="6"/>
      <color indexed="8"/>
      <name val="Arial"/>
    </font>
    <font>
      <sz val="8"/>
      <color indexed="8"/>
      <name val="Arial"/>
    </font>
    <font>
      <sz val="8"/>
      <name val="Arial"/>
    </font>
    <font>
      <b/>
      <sz val="24"/>
      <color indexed="18"/>
      <name val="Arial"/>
      <family val="2"/>
      <charset val="238"/>
    </font>
    <font>
      <sz val="24"/>
      <color rgb="FF00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69"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 vertical="center"/>
    </xf>
    <xf numFmtId="10" fontId="6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0" fontId="9" fillId="0" borderId="4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6" xfId="0" applyFont="1" applyBorder="1" applyAlignment="1">
      <alignment vertical="center"/>
    </xf>
    <xf numFmtId="164" fontId="14" fillId="0" borderId="4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9" fillId="2" borderId="4" xfId="0" applyFont="1" applyFill="1" applyBorder="1" applyAlignment="1">
      <alignment vertical="center" wrapText="1"/>
    </xf>
    <xf numFmtId="0" fontId="20" fillId="0" borderId="7" xfId="0" applyFont="1" applyBorder="1" applyAlignment="1">
      <alignment horizontal="left" vertical="center"/>
    </xf>
    <xf numFmtId="49" fontId="21" fillId="0" borderId="3" xfId="0" applyNumberFormat="1" applyFont="1" applyBorder="1" applyAlignment="1">
      <alignment horizontal="left" vertical="center"/>
    </xf>
    <xf numFmtId="49" fontId="22" fillId="0" borderId="3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vertical="center" wrapText="1"/>
    </xf>
    <xf numFmtId="0" fontId="24" fillId="0" borderId="0" xfId="0" applyFont="1" applyAlignment="1">
      <alignment horizontal="right" vertical="center"/>
    </xf>
    <xf numFmtId="10" fontId="25" fillId="0" borderId="4" xfId="0" applyNumberFormat="1" applyFont="1" applyBorder="1" applyAlignment="1">
      <alignment horizontal="center" vertical="center" wrapText="1"/>
    </xf>
    <xf numFmtId="0" fontId="27" fillId="0" borderId="8" xfId="0" applyFont="1" applyBorder="1" applyAlignment="1">
      <alignment vertical="center"/>
    </xf>
    <xf numFmtId="0" fontId="28" fillId="0" borderId="5" xfId="0" applyFont="1" applyBorder="1" applyAlignment="1">
      <alignment horizontal="left" vertical="center" wrapText="1"/>
    </xf>
    <xf numFmtId="0" fontId="29" fillId="0" borderId="9" xfId="0" applyFont="1" applyBorder="1" applyAlignment="1">
      <alignment vertical="center"/>
    </xf>
    <xf numFmtId="0" fontId="32" fillId="0" borderId="5" xfId="0" applyFont="1" applyBorder="1" applyAlignment="1">
      <alignment horizontal="right" vertical="center"/>
    </xf>
    <xf numFmtId="0" fontId="34" fillId="0" borderId="4" xfId="0" applyFont="1" applyBorder="1" applyAlignment="1">
      <alignment horizontal="center" vertical="center"/>
    </xf>
    <xf numFmtId="0" fontId="35" fillId="0" borderId="7" xfId="0" applyFont="1" applyBorder="1" applyAlignment="1">
      <alignment vertical="center"/>
    </xf>
    <xf numFmtId="0" fontId="37" fillId="0" borderId="1" xfId="0" applyFont="1" applyBorder="1" applyAlignment="1">
      <alignment vertical="center"/>
    </xf>
    <xf numFmtId="0" fontId="38" fillId="0" borderId="7" xfId="0" applyFont="1" applyBorder="1" applyAlignment="1">
      <alignment horizontal="right" vertical="center"/>
    </xf>
    <xf numFmtId="0" fontId="39" fillId="0" borderId="3" xfId="0" applyFont="1" applyBorder="1" applyAlignment="1">
      <alignment horizontal="right" vertical="center" wrapText="1"/>
    </xf>
    <xf numFmtId="49" fontId="41" fillId="0" borderId="0" xfId="0" applyNumberFormat="1" applyFont="1" applyAlignment="1">
      <alignment horizontal="left" vertical="center"/>
    </xf>
    <xf numFmtId="0" fontId="44" fillId="0" borderId="7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left" vertical="center" wrapText="1"/>
    </xf>
    <xf numFmtId="0" fontId="48" fillId="0" borderId="4" xfId="0" applyFont="1" applyBorder="1" applyAlignment="1">
      <alignment horizontal="left" vertical="center" wrapText="1"/>
    </xf>
    <xf numFmtId="0" fontId="49" fillId="0" borderId="10" xfId="0" applyFont="1" applyBorder="1" applyAlignment="1">
      <alignment vertical="center"/>
    </xf>
    <xf numFmtId="0" fontId="50" fillId="2" borderId="7" xfId="0" applyFont="1" applyFill="1" applyBorder="1" applyAlignment="1">
      <alignment vertical="center" wrapText="1"/>
    </xf>
    <xf numFmtId="0" fontId="51" fillId="0" borderId="10" xfId="0" applyFont="1" applyBorder="1" applyAlignment="1">
      <alignment horizontal="right" vertical="center"/>
    </xf>
    <xf numFmtId="0" fontId="52" fillId="0" borderId="5" xfId="0" applyFont="1" applyBorder="1" applyAlignment="1">
      <alignment horizontal="left" vertical="center"/>
    </xf>
    <xf numFmtId="0" fontId="0" fillId="0" borderId="7" xfId="0" applyBorder="1" applyAlignment="1">
      <alignment wrapText="1"/>
    </xf>
    <xf numFmtId="0" fontId="54" fillId="0" borderId="3" xfId="0" applyFont="1" applyBorder="1" applyAlignment="1">
      <alignment horizontal="center" vertical="center" wrapText="1"/>
    </xf>
    <xf numFmtId="0" fontId="56" fillId="0" borderId="10" xfId="0" applyFont="1" applyBorder="1" applyAlignment="1">
      <alignment horizontal="center" vertical="center"/>
    </xf>
    <xf numFmtId="0" fontId="57" fillId="0" borderId="6" xfId="0" applyFont="1" applyBorder="1" applyAlignment="1">
      <alignment horizontal="right" vertical="center"/>
    </xf>
    <xf numFmtId="49" fontId="58" fillId="0" borderId="7" xfId="0" applyNumberFormat="1" applyFont="1" applyBorder="1" applyAlignment="1">
      <alignment horizontal="left" vertical="center"/>
    </xf>
    <xf numFmtId="0" fontId="59" fillId="0" borderId="7" xfId="0" applyFont="1" applyBorder="1" applyAlignment="1">
      <alignment vertical="center"/>
    </xf>
    <xf numFmtId="0" fontId="60" fillId="0" borderId="9" xfId="0" applyFont="1" applyBorder="1" applyAlignment="1">
      <alignment vertical="center" wrapText="1"/>
    </xf>
    <xf numFmtId="164" fontId="62" fillId="0" borderId="3" xfId="0" applyNumberFormat="1" applyFont="1" applyBorder="1" applyAlignment="1">
      <alignment horizontal="right" vertical="center"/>
    </xf>
    <xf numFmtId="0" fontId="63" fillId="0" borderId="3" xfId="0" applyFont="1" applyBorder="1" applyAlignment="1">
      <alignment horizontal="left" vertical="center"/>
    </xf>
    <xf numFmtId="0" fontId="64" fillId="0" borderId="3" xfId="0" applyFont="1" applyBorder="1" applyAlignment="1">
      <alignment horizontal="right" vertical="center"/>
    </xf>
    <xf numFmtId="0" fontId="65" fillId="0" borderId="7" xfId="0" applyFont="1" applyBorder="1" applyAlignment="1">
      <alignment vertical="center"/>
    </xf>
    <xf numFmtId="0" fontId="67" fillId="0" borderId="3" xfId="0" applyFont="1" applyBorder="1" applyAlignment="1">
      <alignment vertical="center"/>
    </xf>
    <xf numFmtId="0" fontId="68" fillId="0" borderId="0" xfId="0" applyFont="1" applyAlignment="1">
      <alignment vertical="center"/>
    </xf>
    <xf numFmtId="0" fontId="69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0" fontId="71" fillId="0" borderId="0" xfId="0" applyFont="1" applyAlignment="1">
      <alignment vertical="center"/>
    </xf>
    <xf numFmtId="0" fontId="72" fillId="0" borderId="3" xfId="0" applyFont="1" applyBorder="1" applyAlignment="1">
      <alignment vertical="center" wrapText="1"/>
    </xf>
    <xf numFmtId="10" fontId="73" fillId="0" borderId="4" xfId="0" applyNumberFormat="1" applyFont="1" applyBorder="1" applyAlignment="1">
      <alignment vertical="center" wrapText="1"/>
    </xf>
    <xf numFmtId="0" fontId="74" fillId="0" borderId="7" xfId="0" applyFont="1" applyBorder="1" applyAlignment="1">
      <alignment horizontal="left" vertical="center" wrapText="1"/>
    </xf>
    <xf numFmtId="10" fontId="75" fillId="0" borderId="4" xfId="0" applyNumberFormat="1" applyFont="1" applyBorder="1" applyAlignment="1">
      <alignment horizontal="center" vertical="center" wrapText="1"/>
    </xf>
    <xf numFmtId="2" fontId="76" fillId="0" borderId="4" xfId="0" applyNumberFormat="1" applyFont="1" applyBorder="1" applyAlignment="1">
      <alignment horizontal="center" vertical="center" wrapText="1"/>
    </xf>
    <xf numFmtId="0" fontId="77" fillId="0" borderId="3" xfId="0" applyFont="1" applyBorder="1" applyAlignment="1">
      <alignment horizontal="right" vertical="center"/>
    </xf>
    <xf numFmtId="0" fontId="79" fillId="0" borderId="0" xfId="0" applyFont="1" applyAlignment="1">
      <alignment vertical="center"/>
    </xf>
    <xf numFmtId="0" fontId="80" fillId="0" borderId="4" xfId="0" applyFont="1" applyBorder="1" applyAlignment="1">
      <alignment horizontal="center" vertical="center"/>
    </xf>
    <xf numFmtId="0" fontId="81" fillId="0" borderId="3" xfId="0" applyFont="1" applyBorder="1" applyAlignment="1">
      <alignment vertical="center"/>
    </xf>
    <xf numFmtId="0" fontId="83" fillId="0" borderId="7" xfId="0" applyFont="1" applyBorder="1" applyAlignment="1">
      <alignment horizontal="center" vertical="center"/>
    </xf>
    <xf numFmtId="2" fontId="84" fillId="0" borderId="5" xfId="0" applyNumberFormat="1" applyFont="1" applyBorder="1" applyAlignment="1">
      <alignment horizontal="center" vertical="center" wrapText="1"/>
    </xf>
    <xf numFmtId="0" fontId="85" fillId="0" borderId="5" xfId="0" applyFont="1" applyBorder="1" applyAlignment="1">
      <alignment horizontal="center" vertical="center" wrapText="1"/>
    </xf>
    <xf numFmtId="0" fontId="86" fillId="0" borderId="11" xfId="0" applyFont="1" applyBorder="1" applyAlignment="1">
      <alignment vertical="center" wrapText="1"/>
    </xf>
    <xf numFmtId="0" fontId="87" fillId="0" borderId="11" xfId="0" applyFont="1" applyBorder="1" applyAlignment="1">
      <alignment vertical="center"/>
    </xf>
    <xf numFmtId="0" fontId="88" fillId="0" borderId="1" xfId="0" applyFont="1" applyBorder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0" fontId="90" fillId="0" borderId="0" xfId="0" applyFont="1" applyAlignment="1">
      <alignment horizontal="center" vertical="center"/>
    </xf>
    <xf numFmtId="0" fontId="91" fillId="0" borderId="3" xfId="0" applyFont="1" applyBorder="1" applyAlignment="1">
      <alignment horizontal="center" vertical="center" wrapText="1"/>
    </xf>
    <xf numFmtId="0" fontId="92" fillId="0" borderId="5" xfId="0" applyFont="1" applyBorder="1" applyAlignment="1">
      <alignment horizontal="center" vertical="center"/>
    </xf>
    <xf numFmtId="10" fontId="93" fillId="0" borderId="3" xfId="0" applyNumberFormat="1" applyFont="1" applyBorder="1" applyAlignment="1">
      <alignment vertical="center" wrapText="1"/>
    </xf>
    <xf numFmtId="0" fontId="94" fillId="0" borderId="0" xfId="0" applyFont="1" applyAlignment="1">
      <alignment horizontal="left" vertical="center"/>
    </xf>
    <xf numFmtId="0" fontId="95" fillId="0" borderId="4" xfId="0" applyFont="1" applyBorder="1" applyAlignment="1">
      <alignment horizontal="left" vertical="center" wrapText="1"/>
    </xf>
    <xf numFmtId="10" fontId="96" fillId="0" borderId="1" xfId="0" applyNumberFormat="1" applyFont="1" applyBorder="1" applyAlignment="1">
      <alignment vertical="center" wrapText="1"/>
    </xf>
    <xf numFmtId="10" fontId="97" fillId="0" borderId="0" xfId="0" applyNumberFormat="1" applyFont="1" applyAlignment="1">
      <alignment horizontal="right" vertical="center"/>
    </xf>
    <xf numFmtId="0" fontId="98" fillId="0" borderId="4" xfId="0" applyFont="1" applyBorder="1" applyAlignment="1">
      <alignment horizontal="center" vertical="center" wrapText="1"/>
    </xf>
    <xf numFmtId="2" fontId="99" fillId="0" borderId="5" xfId="0" applyNumberFormat="1" applyFont="1" applyBorder="1" applyAlignment="1">
      <alignment vertical="center"/>
    </xf>
    <xf numFmtId="0" fontId="100" fillId="0" borderId="6" xfId="0" applyFont="1" applyBorder="1" applyAlignment="1">
      <alignment vertical="center" wrapText="1"/>
    </xf>
    <xf numFmtId="10" fontId="101" fillId="0" borderId="1" xfId="0" applyNumberFormat="1" applyFont="1" applyBorder="1" applyAlignment="1">
      <alignment vertical="center" wrapText="1"/>
    </xf>
    <xf numFmtId="0" fontId="102" fillId="0" borderId="7" xfId="0" applyFont="1" applyBorder="1" applyAlignment="1">
      <alignment vertical="center" wrapText="1"/>
    </xf>
    <xf numFmtId="0" fontId="104" fillId="0" borderId="5" xfId="0" applyFont="1" applyBorder="1" applyAlignment="1">
      <alignment vertical="center"/>
    </xf>
    <xf numFmtId="0" fontId="105" fillId="0" borderId="5" xfId="0" applyFont="1" applyBorder="1" applyAlignment="1">
      <alignment vertical="center"/>
    </xf>
    <xf numFmtId="0" fontId="106" fillId="0" borderId="12" xfId="0" applyFont="1" applyBorder="1" applyAlignment="1">
      <alignment horizontal="right" vertical="center"/>
    </xf>
    <xf numFmtId="0" fontId="110" fillId="2" borderId="4" xfId="0" applyFont="1" applyFill="1" applyBorder="1" applyAlignment="1">
      <alignment vertical="center"/>
    </xf>
    <xf numFmtId="0" fontId="111" fillId="2" borderId="4" xfId="0" applyFont="1" applyFill="1" applyBorder="1" applyAlignment="1">
      <alignment horizontal="center" vertical="center"/>
    </xf>
    <xf numFmtId="0" fontId="113" fillId="0" borderId="3" xfId="0" applyFont="1" applyBorder="1" applyAlignment="1">
      <alignment horizontal="center" vertical="center"/>
    </xf>
    <xf numFmtId="10" fontId="116" fillId="0" borderId="13" xfId="0" applyNumberFormat="1" applyFont="1" applyBorder="1" applyAlignment="1">
      <alignment vertical="center" wrapText="1"/>
    </xf>
    <xf numFmtId="164" fontId="117" fillId="0" borderId="5" xfId="0" applyNumberFormat="1" applyFont="1" applyBorder="1" applyAlignment="1">
      <alignment horizontal="right" vertical="center"/>
    </xf>
    <xf numFmtId="0" fontId="118" fillId="2" borderId="5" xfId="0" applyFont="1" applyFill="1" applyBorder="1" applyAlignment="1">
      <alignment vertical="center" wrapText="1"/>
    </xf>
    <xf numFmtId="2" fontId="119" fillId="0" borderId="4" xfId="0" applyNumberFormat="1" applyFont="1" applyBorder="1" applyAlignment="1">
      <alignment horizontal="center" vertical="center" wrapText="1"/>
    </xf>
    <xf numFmtId="10" fontId="122" fillId="0" borderId="4" xfId="0" applyNumberFormat="1" applyFont="1" applyBorder="1" applyAlignment="1">
      <alignment horizontal="left" vertical="center"/>
    </xf>
    <xf numFmtId="49" fontId="124" fillId="0" borderId="1" xfId="0" applyNumberFormat="1" applyFont="1" applyBorder="1" applyAlignment="1">
      <alignment horizontal="left" vertical="center" wrapText="1"/>
    </xf>
    <xf numFmtId="0" fontId="125" fillId="0" borderId="11" xfId="0" applyFont="1" applyBorder="1" applyAlignment="1">
      <alignment vertical="center"/>
    </xf>
    <xf numFmtId="0" fontId="126" fillId="0" borderId="1" xfId="0" applyFont="1" applyBorder="1" applyAlignment="1">
      <alignment horizontal="left" vertical="center"/>
    </xf>
    <xf numFmtId="0" fontId="127" fillId="0" borderId="1" xfId="0" applyFont="1" applyBorder="1" applyAlignment="1">
      <alignment horizontal="right" vertical="center"/>
    </xf>
    <xf numFmtId="49" fontId="128" fillId="0" borderId="1" xfId="0" applyNumberFormat="1" applyFont="1" applyBorder="1" applyAlignment="1">
      <alignment horizontal="right" vertical="center"/>
    </xf>
    <xf numFmtId="0" fontId="129" fillId="0" borderId="4" xfId="0" applyFont="1" applyBorder="1" applyAlignment="1">
      <alignment horizontal="center" vertical="center" wrapText="1"/>
    </xf>
    <xf numFmtId="0" fontId="130" fillId="0" borderId="6" xfId="0" applyFont="1" applyBorder="1" applyAlignment="1">
      <alignment horizontal="left" vertical="center"/>
    </xf>
    <xf numFmtId="0" fontId="131" fillId="0" borderId="0" xfId="0" applyFont="1" applyAlignment="1">
      <alignment horizontal="right" vertical="center" wrapText="1"/>
    </xf>
    <xf numFmtId="0" fontId="0" fillId="0" borderId="6" xfId="0" applyBorder="1" applyAlignment="1">
      <alignment wrapText="1"/>
    </xf>
    <xf numFmtId="164" fontId="132" fillId="0" borderId="0" xfId="0" applyNumberFormat="1" applyFont="1" applyAlignment="1">
      <alignment horizontal="right" vertical="center"/>
    </xf>
    <xf numFmtId="0" fontId="133" fillId="0" borderId="6" xfId="0" applyFont="1" applyBorder="1" applyAlignment="1">
      <alignment horizontal="right" vertical="center" wrapText="1"/>
    </xf>
    <xf numFmtId="2" fontId="134" fillId="0" borderId="4" xfId="0" applyNumberFormat="1" applyFont="1" applyBorder="1" applyAlignment="1">
      <alignment horizontal="center" vertical="center" wrapText="1"/>
    </xf>
    <xf numFmtId="164" fontId="136" fillId="0" borderId="7" xfId="0" applyNumberFormat="1" applyFont="1" applyBorder="1" applyAlignment="1">
      <alignment vertical="center"/>
    </xf>
    <xf numFmtId="10" fontId="141" fillId="0" borderId="1" xfId="0" applyNumberFormat="1" applyFont="1" applyBorder="1" applyAlignment="1">
      <alignment vertical="center" wrapText="1"/>
    </xf>
    <xf numFmtId="0" fontId="142" fillId="2" borderId="14" xfId="0" applyFont="1" applyFill="1" applyBorder="1" applyAlignment="1">
      <alignment vertical="center" wrapText="1"/>
    </xf>
    <xf numFmtId="49" fontId="147" fillId="0" borderId="0" xfId="0" applyNumberFormat="1" applyFont="1" applyAlignment="1">
      <alignment vertical="center"/>
    </xf>
    <xf numFmtId="0" fontId="148" fillId="0" borderId="0" xfId="0" applyFont="1" applyAlignment="1">
      <alignment wrapText="1"/>
    </xf>
    <xf numFmtId="0" fontId="8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44" fillId="3" borderId="0" xfId="0" applyFont="1" applyFill="1" applyAlignment="1">
      <alignment horizontal="center" vertical="center"/>
    </xf>
    <xf numFmtId="0" fontId="145" fillId="0" borderId="0" xfId="0" applyFont="1" applyAlignment="1">
      <alignment wrapText="1"/>
    </xf>
    <xf numFmtId="0" fontId="146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/>
    </xf>
    <xf numFmtId="0" fontId="0" fillId="0" borderId="3" xfId="0" applyBorder="1" applyAlignment="1">
      <alignment wrapText="1"/>
    </xf>
    <xf numFmtId="0" fontId="108" fillId="0" borderId="2" xfId="0" applyFont="1" applyBorder="1" applyAlignment="1">
      <alignment horizontal="left" vertical="center"/>
    </xf>
    <xf numFmtId="0" fontId="0" fillId="0" borderId="5" xfId="0" applyBorder="1" applyAlignment="1">
      <alignment wrapText="1"/>
    </xf>
    <xf numFmtId="0" fontId="0" fillId="0" borderId="14" xfId="0" applyBorder="1" applyAlignment="1">
      <alignment wrapText="1"/>
    </xf>
    <xf numFmtId="0" fontId="131" fillId="0" borderId="0" xfId="0" applyFont="1" applyAlignment="1">
      <alignment horizontal="right" vertical="center" wrapText="1"/>
    </xf>
    <xf numFmtId="0" fontId="61" fillId="0" borderId="2" xfId="0" applyFont="1" applyBorder="1" applyAlignment="1">
      <alignment horizontal="left" vertical="center" wrapText="1"/>
    </xf>
    <xf numFmtId="0" fontId="31" fillId="4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wrapText="1"/>
    </xf>
    <xf numFmtId="0" fontId="45" fillId="0" borderId="4" xfId="0" applyFont="1" applyBorder="1" applyAlignment="1">
      <alignment horizontal="left" vertical="center" wrapText="1"/>
    </xf>
    <xf numFmtId="49" fontId="47" fillId="0" borderId="2" xfId="0" applyNumberFormat="1" applyFont="1" applyBorder="1" applyAlignment="1">
      <alignment horizontal="left" vertical="center" wrapText="1"/>
    </xf>
    <xf numFmtId="0" fontId="140" fillId="0" borderId="1" xfId="0" applyFont="1" applyBorder="1" applyAlignment="1">
      <alignment horizontal="right" vertical="center" wrapText="1"/>
    </xf>
    <xf numFmtId="0" fontId="53" fillId="0" borderId="4" xfId="0" applyFont="1" applyBorder="1" applyAlignment="1">
      <alignment horizontal="left" vertical="center"/>
    </xf>
    <xf numFmtId="49" fontId="120" fillId="0" borderId="0" xfId="0" applyNumberFormat="1" applyFont="1" applyAlignment="1">
      <alignment horizontal="right" vertical="center"/>
    </xf>
    <xf numFmtId="0" fontId="89" fillId="0" borderId="0" xfId="0" applyFont="1" applyAlignment="1">
      <alignment horizontal="center" vertical="center" wrapText="1"/>
    </xf>
    <xf numFmtId="0" fontId="114" fillId="0" borderId="0" xfId="0" applyFont="1" applyAlignment="1">
      <alignment horizontal="center" vertical="center" wrapText="1"/>
    </xf>
    <xf numFmtId="49" fontId="121" fillId="0" borderId="4" xfId="0" applyNumberFormat="1" applyFont="1" applyBorder="1" applyAlignment="1">
      <alignment horizontal="right" vertical="center"/>
    </xf>
    <xf numFmtId="164" fontId="137" fillId="0" borderId="4" xfId="0" applyNumberFormat="1" applyFont="1" applyBorder="1" applyAlignment="1">
      <alignment vertical="center" wrapText="1"/>
    </xf>
    <xf numFmtId="0" fontId="112" fillId="0" borderId="9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3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  <xf numFmtId="164" fontId="14" fillId="0" borderId="4" xfId="0" applyNumberFormat="1" applyFont="1" applyBorder="1" applyAlignment="1">
      <alignment horizontal="right" vertical="center"/>
    </xf>
    <xf numFmtId="0" fontId="80" fillId="0" borderId="4" xfId="0" applyFont="1" applyBorder="1" applyAlignment="1">
      <alignment horizontal="center" vertical="center"/>
    </xf>
    <xf numFmtId="0" fontId="129" fillId="0" borderId="4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right" vertical="center" wrapText="1"/>
    </xf>
    <xf numFmtId="10" fontId="66" fillId="0" borderId="4" xfId="0" applyNumberFormat="1" applyFont="1" applyBorder="1" applyAlignment="1">
      <alignment horizontal="left" vertical="center" wrapText="1"/>
    </xf>
    <xf numFmtId="164" fontId="107" fillId="0" borderId="0" xfId="0" applyNumberFormat="1" applyFont="1" applyAlignment="1">
      <alignment horizontal="right" vertical="center"/>
    </xf>
    <xf numFmtId="10" fontId="115" fillId="0" borderId="4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right" vertical="center"/>
    </xf>
    <xf numFmtId="0" fontId="1" fillId="2" borderId="4" xfId="0" applyFont="1" applyFill="1" applyBorder="1" applyAlignment="1">
      <alignment horizontal="left" vertical="center"/>
    </xf>
    <xf numFmtId="10" fontId="40" fillId="2" borderId="4" xfId="0" applyNumberFormat="1" applyFont="1" applyFill="1" applyBorder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55" fillId="0" borderId="2" xfId="0" applyFont="1" applyBorder="1" applyAlignment="1">
      <alignment horizontal="left" vertical="center"/>
    </xf>
    <xf numFmtId="49" fontId="139" fillId="0" borderId="2" xfId="0" applyNumberFormat="1" applyFont="1" applyBorder="1" applyAlignment="1">
      <alignment horizontal="right" vertical="center" wrapText="1"/>
    </xf>
    <xf numFmtId="164" fontId="138" fillId="0" borderId="2" xfId="0" applyNumberFormat="1" applyFont="1" applyBorder="1" applyAlignment="1">
      <alignment vertical="center"/>
    </xf>
    <xf numFmtId="10" fontId="9" fillId="0" borderId="4" xfId="0" applyNumberFormat="1" applyFont="1" applyBorder="1" applyAlignment="1">
      <alignment horizontal="right" vertical="center"/>
    </xf>
    <xf numFmtId="165" fontId="109" fillId="2" borderId="2" xfId="0" applyNumberFormat="1" applyFont="1" applyFill="1" applyBorder="1" applyAlignment="1">
      <alignment horizontal="center" vertical="center"/>
    </xf>
    <xf numFmtId="1" fontId="16" fillId="2" borderId="2" xfId="0" applyNumberFormat="1" applyFont="1" applyFill="1" applyBorder="1" applyAlignment="1">
      <alignment horizontal="center" vertical="center"/>
    </xf>
    <xf numFmtId="0" fontId="103" fillId="0" borderId="2" xfId="0" applyFont="1" applyBorder="1" applyAlignment="1">
      <alignment vertical="center" wrapText="1"/>
    </xf>
    <xf numFmtId="0" fontId="135" fillId="0" borderId="4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43" fillId="0" borderId="0" xfId="0" applyFont="1" applyAlignment="1">
      <alignment vertical="center" wrapText="1"/>
    </xf>
    <xf numFmtId="0" fontId="12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9" fillId="2" borderId="4" xfId="0" applyFont="1" applyFill="1" applyBorder="1" applyAlignment="1">
      <alignment vertical="center" wrapText="1"/>
    </xf>
    <xf numFmtId="0" fontId="98" fillId="0" borderId="4" xfId="0" applyFont="1" applyBorder="1" applyAlignment="1">
      <alignment horizontal="center" vertical="center" wrapText="1"/>
    </xf>
    <xf numFmtId="0" fontId="78" fillId="0" borderId="4" xfId="0" applyFont="1" applyBorder="1" applyAlignment="1">
      <alignment horizontal="right" vertical="center"/>
    </xf>
    <xf numFmtId="164" fontId="42" fillId="0" borderId="2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showGridLines="0" view="pageLayout" zoomScaleNormal="100" workbookViewId="0">
      <selection activeCell="B3" sqref="B3"/>
    </sheetView>
  </sheetViews>
  <sheetFormatPr defaultColWidth="9.140625" defaultRowHeight="12.75" customHeight="1" x14ac:dyDescent="0.2"/>
  <cols>
    <col min="1" max="1" width="3.140625" customWidth="1"/>
    <col min="10" max="10" width="3.140625" customWidth="1"/>
  </cols>
  <sheetData>
    <row r="1" spans="1:10" ht="14.25" x14ac:dyDescent="0.2">
      <c r="B1" s="109" t="s">
        <v>154</v>
      </c>
      <c r="C1" s="110" t="s">
        <v>155</v>
      </c>
    </row>
    <row r="6" spans="1:10" ht="26.25" customHeight="1" x14ac:dyDescent="0.2"/>
    <row r="7" spans="1:10" ht="43.5" customHeight="1" x14ac:dyDescent="0.4">
      <c r="A7" s="113" t="s">
        <v>152</v>
      </c>
      <c r="B7" s="114"/>
      <c r="C7" s="114"/>
      <c r="D7" s="114"/>
      <c r="E7" s="114"/>
      <c r="F7" s="114"/>
      <c r="G7" s="114"/>
      <c r="H7" s="114"/>
      <c r="I7" s="114"/>
      <c r="J7" s="114"/>
    </row>
    <row r="9" spans="1:10" ht="302.25" customHeight="1" x14ac:dyDescent="0.2">
      <c r="A9" s="70"/>
      <c r="B9" s="115" t="s">
        <v>153</v>
      </c>
      <c r="C9" s="112"/>
      <c r="D9" s="112"/>
      <c r="E9" s="112"/>
      <c r="F9" s="112"/>
      <c r="G9" s="112"/>
      <c r="H9" s="112"/>
      <c r="I9" s="112"/>
      <c r="J9" s="70"/>
    </row>
    <row r="10" spans="1:10" ht="36" customHeight="1" x14ac:dyDescent="0.2">
      <c r="A10" s="111"/>
      <c r="B10" s="112"/>
      <c r="C10" s="112"/>
      <c r="D10" s="112"/>
      <c r="E10" s="112"/>
      <c r="F10" s="112"/>
      <c r="G10" s="112"/>
      <c r="H10" s="112"/>
      <c r="I10" s="112"/>
      <c r="J10" s="112"/>
    </row>
    <row r="12" spans="1:10" ht="62.25" customHeight="1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</row>
    <row r="14" spans="1:10" ht="19.5" customHeight="1" x14ac:dyDescent="0.2">
      <c r="A14" s="111"/>
      <c r="B14" s="112"/>
      <c r="C14" s="112"/>
      <c r="D14" s="112"/>
      <c r="E14" s="112"/>
      <c r="F14" s="112"/>
      <c r="G14" s="112"/>
      <c r="H14" s="112"/>
      <c r="I14" s="112"/>
      <c r="J14" s="112"/>
    </row>
    <row r="16" spans="1:10" ht="68.25" customHeight="1" x14ac:dyDescent="0.2">
      <c r="A16" s="111"/>
      <c r="B16" s="112"/>
      <c r="C16" s="112"/>
      <c r="D16" s="112"/>
      <c r="E16" s="112"/>
      <c r="F16" s="112"/>
      <c r="G16" s="112"/>
      <c r="H16" s="112"/>
      <c r="I16" s="112"/>
      <c r="J16" s="112"/>
    </row>
    <row r="18" spans="1:10" ht="37.5" customHeight="1" x14ac:dyDescent="0.2">
      <c r="A18" s="111"/>
      <c r="B18" s="112"/>
      <c r="C18" s="112"/>
      <c r="D18" s="112"/>
      <c r="E18" s="112"/>
      <c r="F18" s="112"/>
      <c r="G18" s="112"/>
      <c r="H18" s="112"/>
      <c r="I18" s="112"/>
      <c r="J18" s="112"/>
    </row>
    <row r="20" spans="1:10" ht="15.75" customHeight="1" x14ac:dyDescent="0.2">
      <c r="A20" s="111"/>
      <c r="B20" s="112"/>
      <c r="C20" s="112"/>
      <c r="D20" s="112"/>
      <c r="E20" s="112"/>
      <c r="F20" s="112"/>
      <c r="G20" s="112"/>
      <c r="H20" s="112"/>
      <c r="I20" s="112"/>
      <c r="J20" s="112"/>
    </row>
  </sheetData>
  <mergeCells count="8">
    <mergeCell ref="A16:J16"/>
    <mergeCell ref="A18:J18"/>
    <mergeCell ref="A20:J20"/>
    <mergeCell ref="A7:J7"/>
    <mergeCell ref="B9:I9"/>
    <mergeCell ref="A10:J10"/>
    <mergeCell ref="A12:J12"/>
    <mergeCell ref="A14:J14"/>
  </mergeCells>
  <phoneticPr fontId="143" type="noConversion"/>
  <pageMargins left="0.7" right="0.7" top="0.75" bottom="0.75" header="0.3" footer="0.3"/>
  <pageSetup paperSize="9" orientation="portrait" r:id="rId1"/>
  <headerFooter>
    <oddHeader>&amp;L&amp;"Arial,Tučné"&amp;11Príloha č.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08"/>
  <sheetViews>
    <sheetView showGridLines="0" tabSelected="1" view="pageLayout" zoomScaleNormal="100" workbookViewId="0">
      <selection activeCell="S73" sqref="S73"/>
    </sheetView>
  </sheetViews>
  <sheetFormatPr defaultColWidth="9.7109375" defaultRowHeight="3.75" customHeight="1" x14ac:dyDescent="0.2"/>
  <cols>
    <col min="2" max="2" width="1.28515625" customWidth="1"/>
    <col min="3" max="3" width="11.42578125" customWidth="1"/>
    <col min="4" max="14" width="9.140625" customWidth="1"/>
    <col min="15" max="15" width="8.5703125" customWidth="1"/>
    <col min="16" max="16" width="1" customWidth="1"/>
  </cols>
  <sheetData>
    <row r="1" spans="1:17" ht="23.25" customHeight="1" x14ac:dyDescent="0.2">
      <c r="A1" s="123" t="s">
        <v>0</v>
      </c>
      <c r="B1" s="124"/>
      <c r="C1" s="124"/>
      <c r="D1" s="124"/>
      <c r="E1" s="124"/>
      <c r="F1" s="124"/>
      <c r="G1" s="124"/>
      <c r="H1" s="124"/>
      <c r="I1" s="119"/>
      <c r="J1" s="119"/>
      <c r="K1" s="119"/>
      <c r="L1" s="119"/>
      <c r="M1" s="119"/>
      <c r="N1" s="119"/>
      <c r="O1" s="119"/>
      <c r="P1" s="124"/>
    </row>
    <row r="2" spans="1:17" ht="19.5" customHeight="1" x14ac:dyDescent="0.2">
      <c r="A2" s="82"/>
      <c r="B2" s="9"/>
      <c r="C2" s="121" t="s">
        <v>1</v>
      </c>
      <c r="D2" s="112"/>
      <c r="E2" s="112"/>
      <c r="F2" s="112"/>
      <c r="G2" s="117"/>
      <c r="H2" s="125"/>
      <c r="I2" s="119"/>
      <c r="J2" s="119"/>
      <c r="K2" s="119"/>
      <c r="L2" s="119"/>
      <c r="M2" s="119"/>
      <c r="N2" s="119"/>
      <c r="O2" s="120"/>
      <c r="P2" s="32"/>
      <c r="Q2" s="38"/>
    </row>
    <row r="3" spans="1:17" ht="19.5" customHeight="1" x14ac:dyDescent="0.2">
      <c r="A3" s="82"/>
      <c r="B3" s="9"/>
      <c r="C3" s="121" t="s">
        <v>2</v>
      </c>
      <c r="D3" s="112"/>
      <c r="E3" s="112"/>
      <c r="F3" s="112"/>
      <c r="G3" s="117"/>
      <c r="H3" s="122" t="s">
        <v>3</v>
      </c>
      <c r="I3" s="119"/>
      <c r="J3" s="120"/>
      <c r="K3" s="122" t="s">
        <v>4</v>
      </c>
      <c r="L3" s="119"/>
      <c r="M3" s="120"/>
      <c r="N3" s="122" t="s">
        <v>5</v>
      </c>
      <c r="O3" s="120"/>
      <c r="P3" s="32"/>
      <c r="Q3" s="38"/>
    </row>
    <row r="4" spans="1:17" ht="19.5" customHeight="1" x14ac:dyDescent="0.2">
      <c r="A4" s="82"/>
      <c r="B4" s="9"/>
      <c r="C4" s="112"/>
      <c r="D4" s="112"/>
      <c r="E4" s="112"/>
      <c r="F4" s="112"/>
      <c r="G4" s="117"/>
      <c r="H4" s="122"/>
      <c r="I4" s="119"/>
      <c r="J4" s="120"/>
      <c r="K4" s="122"/>
      <c r="L4" s="119"/>
      <c r="M4" s="120"/>
      <c r="N4" s="126"/>
      <c r="O4" s="120"/>
      <c r="P4" s="94"/>
      <c r="Q4" s="38"/>
    </row>
    <row r="5" spans="1:17" ht="19.5" customHeight="1" x14ac:dyDescent="0.2">
      <c r="A5" s="82"/>
      <c r="B5" s="9"/>
      <c r="C5" s="121" t="s">
        <v>6</v>
      </c>
      <c r="D5" s="112"/>
      <c r="E5" s="112"/>
      <c r="F5" s="112"/>
      <c r="G5" s="117"/>
      <c r="H5" s="122"/>
      <c r="I5" s="119"/>
      <c r="J5" s="119"/>
      <c r="K5" s="119"/>
      <c r="L5" s="119"/>
      <c r="M5" s="119"/>
      <c r="N5" s="119"/>
      <c r="O5" s="120"/>
      <c r="P5" s="32"/>
      <c r="Q5" s="38"/>
    </row>
    <row r="6" spans="1:17" ht="19.5" customHeight="1" x14ac:dyDescent="0.2">
      <c r="A6" s="82"/>
      <c r="B6" s="9"/>
      <c r="C6" s="121" t="s">
        <v>7</v>
      </c>
      <c r="D6" s="112"/>
      <c r="E6" s="112"/>
      <c r="F6" s="112"/>
      <c r="G6" s="117"/>
      <c r="H6" s="122"/>
      <c r="I6" s="119"/>
      <c r="J6" s="119"/>
      <c r="K6" s="119"/>
      <c r="L6" s="119"/>
      <c r="M6" s="119"/>
      <c r="N6" s="119"/>
      <c r="O6" s="120"/>
      <c r="P6" s="32"/>
      <c r="Q6" s="38"/>
    </row>
    <row r="7" spans="1:17" ht="19.5" customHeight="1" x14ac:dyDescent="0.2">
      <c r="A7" s="43"/>
      <c r="B7" s="60"/>
      <c r="C7" s="116" t="s">
        <v>8</v>
      </c>
      <c r="D7" s="112"/>
      <c r="E7" s="112"/>
      <c r="F7" s="112"/>
      <c r="G7" s="117"/>
      <c r="H7" s="118"/>
      <c r="I7" s="119"/>
      <c r="J7" s="119"/>
      <c r="K7" s="120"/>
      <c r="L7" s="23"/>
      <c r="M7" s="34"/>
      <c r="N7" s="34"/>
      <c r="O7" s="34"/>
      <c r="P7" s="49"/>
      <c r="Q7" s="38"/>
    </row>
    <row r="8" spans="1:17" ht="19.5" customHeight="1" x14ac:dyDescent="0.2">
      <c r="A8" s="43"/>
      <c r="B8" s="60"/>
      <c r="C8" s="116" t="s">
        <v>9</v>
      </c>
      <c r="D8" s="112"/>
      <c r="E8" s="112"/>
      <c r="F8" s="112"/>
      <c r="G8" s="117"/>
      <c r="H8" s="118"/>
      <c r="I8" s="119"/>
      <c r="J8" s="119"/>
      <c r="K8" s="120"/>
      <c r="L8" s="43"/>
      <c r="M8" s="60"/>
      <c r="N8" s="60"/>
      <c r="O8" s="60"/>
      <c r="P8" s="49"/>
      <c r="Q8" s="38"/>
    </row>
    <row r="9" spans="1:17" ht="19.5" customHeight="1" x14ac:dyDescent="0.2">
      <c r="A9" s="43"/>
      <c r="B9" s="60"/>
      <c r="C9" s="116" t="s">
        <v>10</v>
      </c>
      <c r="D9" s="112"/>
      <c r="E9" s="112"/>
      <c r="F9" s="112"/>
      <c r="G9" s="117"/>
      <c r="H9" s="118"/>
      <c r="I9" s="119"/>
      <c r="J9" s="119"/>
      <c r="K9" s="120"/>
      <c r="L9" s="43"/>
      <c r="M9" s="60"/>
      <c r="N9" s="60"/>
      <c r="O9" s="60"/>
      <c r="P9" s="49"/>
      <c r="Q9" s="38"/>
    </row>
    <row r="10" spans="1:17" ht="19.5" customHeight="1" x14ac:dyDescent="0.2">
      <c r="A10" s="43"/>
      <c r="B10" s="60"/>
      <c r="C10" s="116" t="s">
        <v>11</v>
      </c>
      <c r="D10" s="112"/>
      <c r="E10" s="112"/>
      <c r="F10" s="112"/>
      <c r="G10" s="117"/>
      <c r="H10" s="118"/>
      <c r="I10" s="119"/>
      <c r="J10" s="119"/>
      <c r="K10" s="120"/>
      <c r="L10" s="43"/>
      <c r="M10" s="60"/>
      <c r="N10" s="60"/>
      <c r="O10" s="60"/>
      <c r="P10" s="49"/>
      <c r="Q10" s="38"/>
    </row>
    <row r="11" spans="1:17" ht="19.5" customHeight="1" x14ac:dyDescent="0.2">
      <c r="A11" s="67"/>
      <c r="B11" s="10"/>
      <c r="C11" s="10"/>
      <c r="D11" s="10"/>
      <c r="E11" s="10"/>
      <c r="F11" s="10"/>
      <c r="G11" s="41"/>
      <c r="H11" s="37"/>
      <c r="I11" s="37"/>
      <c r="J11" s="37"/>
      <c r="K11" s="37"/>
      <c r="L11" s="10"/>
      <c r="M11" s="10"/>
      <c r="N11" s="10"/>
      <c r="O11" s="10"/>
      <c r="P11" s="21"/>
      <c r="Q11" s="38"/>
    </row>
    <row r="12" spans="1:17" ht="23.25" customHeight="1" x14ac:dyDescent="0.2">
      <c r="A12" s="123" t="s">
        <v>12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</row>
    <row r="13" spans="1:17" ht="11.25" customHeight="1" x14ac:dyDescent="0.2">
      <c r="A13" s="43"/>
      <c r="B13" s="60"/>
      <c r="C13" s="60"/>
      <c r="D13" s="60"/>
      <c r="E13" s="60"/>
      <c r="F13" s="60"/>
      <c r="G13" s="13"/>
      <c r="H13" s="10"/>
      <c r="I13" s="10"/>
      <c r="J13" s="10"/>
      <c r="K13" s="10"/>
      <c r="L13" s="60"/>
      <c r="M13" s="10"/>
      <c r="N13" s="60"/>
      <c r="O13" s="10"/>
      <c r="P13" s="49"/>
      <c r="Q13" s="38"/>
    </row>
    <row r="14" spans="1:17" ht="19.5" customHeight="1" x14ac:dyDescent="0.2">
      <c r="A14" s="82"/>
      <c r="B14" s="9"/>
      <c r="C14" s="121" t="s">
        <v>13</v>
      </c>
      <c r="D14" s="112"/>
      <c r="E14" s="112"/>
      <c r="F14" s="112"/>
      <c r="G14" s="117"/>
      <c r="H14" s="125"/>
      <c r="I14" s="119"/>
      <c r="J14" s="119"/>
      <c r="K14" s="120"/>
      <c r="L14" s="127" t="s">
        <v>14</v>
      </c>
      <c r="M14" s="78"/>
      <c r="N14" s="127" t="s">
        <v>15</v>
      </c>
      <c r="O14" s="78"/>
      <c r="P14" s="2"/>
      <c r="Q14" s="38"/>
    </row>
    <row r="15" spans="1:17" ht="19.5" customHeight="1" x14ac:dyDescent="0.2">
      <c r="A15" s="82"/>
      <c r="B15" s="9"/>
      <c r="C15" s="121" t="s">
        <v>16</v>
      </c>
      <c r="D15" s="112"/>
      <c r="E15" s="112"/>
      <c r="F15" s="112"/>
      <c r="G15" s="117"/>
      <c r="H15" s="125"/>
      <c r="I15" s="119"/>
      <c r="J15" s="119"/>
      <c r="K15" s="120"/>
      <c r="L15" s="117"/>
      <c r="M15" s="78"/>
      <c r="N15" s="117"/>
      <c r="O15" s="78"/>
      <c r="P15" s="2"/>
      <c r="Q15" s="38"/>
    </row>
    <row r="16" spans="1:17" ht="19.5" customHeight="1" x14ac:dyDescent="0.2">
      <c r="A16" s="82"/>
      <c r="B16" s="9"/>
      <c r="C16" s="121" t="s">
        <v>17</v>
      </c>
      <c r="D16" s="112"/>
      <c r="E16" s="112"/>
      <c r="F16" s="112"/>
      <c r="G16" s="117"/>
      <c r="H16" s="125"/>
      <c r="I16" s="119"/>
      <c r="J16" s="119"/>
      <c r="K16" s="120"/>
      <c r="L16" s="117"/>
      <c r="M16" s="78"/>
      <c r="N16" s="117"/>
      <c r="O16" s="78"/>
      <c r="P16" s="2"/>
      <c r="Q16" s="38"/>
    </row>
    <row r="17" spans="1:27" ht="19.5" customHeight="1" x14ac:dyDescent="0.2">
      <c r="A17" s="82"/>
      <c r="B17" s="9"/>
      <c r="C17" s="121" t="s">
        <v>18</v>
      </c>
      <c r="D17" s="112"/>
      <c r="E17" s="112"/>
      <c r="F17" s="112"/>
      <c r="G17" s="117"/>
      <c r="H17" s="125"/>
      <c r="I17" s="119"/>
      <c r="J17" s="119"/>
      <c r="K17" s="120"/>
      <c r="L17" s="117"/>
      <c r="M17" s="78"/>
      <c r="N17" s="117"/>
      <c r="O17" s="78"/>
      <c r="P17" s="2"/>
      <c r="Q17" s="38"/>
    </row>
    <row r="18" spans="1:27" ht="19.5" customHeight="1" x14ac:dyDescent="0.2">
      <c r="A18" s="82"/>
      <c r="B18" s="9"/>
      <c r="C18" s="121" t="s">
        <v>19</v>
      </c>
      <c r="D18" s="112"/>
      <c r="E18" s="112"/>
      <c r="F18" s="112"/>
      <c r="G18" s="117"/>
      <c r="H18" s="125"/>
      <c r="I18" s="119"/>
      <c r="J18" s="119"/>
      <c r="K18" s="120"/>
      <c r="L18" s="117"/>
      <c r="M18" s="78"/>
      <c r="N18" s="117"/>
      <c r="O18" s="78"/>
      <c r="P18" s="2"/>
      <c r="Q18" s="38"/>
    </row>
    <row r="19" spans="1:27" ht="19.5" customHeight="1" x14ac:dyDescent="0.2">
      <c r="A19" s="43"/>
      <c r="B19" s="60"/>
      <c r="C19" s="121" t="s">
        <v>20</v>
      </c>
      <c r="D19" s="112"/>
      <c r="E19" s="112"/>
      <c r="F19" s="112"/>
      <c r="G19" s="117"/>
      <c r="H19" s="125"/>
      <c r="I19" s="119"/>
      <c r="J19" s="119"/>
      <c r="K19" s="120"/>
      <c r="L19" s="117"/>
      <c r="M19" s="78"/>
      <c r="N19" s="117"/>
      <c r="O19" s="78"/>
      <c r="P19" s="2"/>
      <c r="Q19" s="38"/>
    </row>
    <row r="20" spans="1:27" ht="19.5" customHeight="1" x14ac:dyDescent="0.2">
      <c r="A20" s="43"/>
      <c r="B20" s="60"/>
      <c r="C20" s="121" t="s">
        <v>21</v>
      </c>
      <c r="D20" s="112"/>
      <c r="E20" s="112"/>
      <c r="F20" s="112"/>
      <c r="G20" s="117"/>
      <c r="H20" s="125"/>
      <c r="I20" s="119"/>
      <c r="J20" s="119"/>
      <c r="K20" s="120"/>
      <c r="L20" s="117"/>
      <c r="M20" s="78"/>
      <c r="N20" s="117"/>
      <c r="O20" s="78"/>
      <c r="P20" s="2"/>
      <c r="Q20" s="38"/>
    </row>
    <row r="21" spans="1:27" ht="19.5" customHeight="1" x14ac:dyDescent="0.2">
      <c r="A21" s="43"/>
      <c r="B21" s="60"/>
      <c r="C21" s="121" t="s">
        <v>22</v>
      </c>
      <c r="D21" s="112"/>
      <c r="E21" s="112"/>
      <c r="F21" s="112"/>
      <c r="G21" s="117"/>
      <c r="H21" s="125"/>
      <c r="I21" s="119"/>
      <c r="J21" s="119"/>
      <c r="K21" s="120"/>
      <c r="L21" s="117"/>
      <c r="M21" s="78"/>
      <c r="N21" s="117"/>
      <c r="O21" s="78"/>
      <c r="P21" s="2"/>
      <c r="Q21" s="38"/>
    </row>
    <row r="22" spans="1:27" ht="19.5" customHeight="1" x14ac:dyDescent="0.2">
      <c r="A22" s="43"/>
      <c r="B22" s="60"/>
      <c r="C22" s="121" t="s">
        <v>23</v>
      </c>
      <c r="D22" s="112"/>
      <c r="E22" s="112"/>
      <c r="F22" s="112"/>
      <c r="G22" s="117"/>
      <c r="H22" s="125"/>
      <c r="I22" s="119"/>
      <c r="J22" s="119"/>
      <c r="K22" s="120"/>
      <c r="L22" s="117"/>
      <c r="M22" s="78"/>
      <c r="N22" s="117"/>
      <c r="O22" s="78"/>
      <c r="P22" s="2"/>
      <c r="Q22" s="38"/>
    </row>
    <row r="23" spans="1:27" ht="19.5" customHeight="1" x14ac:dyDescent="0.2">
      <c r="A23" s="43"/>
      <c r="B23" s="60"/>
      <c r="C23" s="121" t="s">
        <v>24</v>
      </c>
      <c r="D23" s="112"/>
      <c r="E23" s="112"/>
      <c r="F23" s="112"/>
      <c r="G23" s="117"/>
      <c r="H23" s="125"/>
      <c r="I23" s="119"/>
      <c r="J23" s="119"/>
      <c r="K23" s="120"/>
      <c r="L23" s="117"/>
      <c r="M23" s="78"/>
      <c r="N23" s="117"/>
      <c r="O23" s="78"/>
      <c r="P23" s="2"/>
      <c r="Q23" s="38"/>
    </row>
    <row r="24" spans="1:27" ht="12" customHeight="1" x14ac:dyDescent="0.2">
      <c r="A24" s="67"/>
      <c r="B24" s="10"/>
      <c r="C24" s="10"/>
      <c r="D24" s="10"/>
      <c r="E24" s="10"/>
      <c r="F24" s="10"/>
      <c r="G24" s="41"/>
      <c r="H24" s="83"/>
      <c r="I24" s="83"/>
      <c r="J24" s="83"/>
      <c r="K24" s="83"/>
      <c r="L24" s="104"/>
      <c r="M24" s="83"/>
      <c r="N24" s="10"/>
      <c r="O24" s="83"/>
      <c r="P24" s="21"/>
      <c r="Q24" s="38"/>
    </row>
    <row r="25" spans="1:27" ht="18.75" customHeight="1" x14ac:dyDescent="0.2">
      <c r="A25" s="123" t="s">
        <v>25</v>
      </c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</row>
    <row r="26" spans="1:27" ht="11.25" customHeight="1" x14ac:dyDescent="0.2">
      <c r="A26" s="82"/>
      <c r="B26" s="9"/>
      <c r="C26" s="9"/>
      <c r="D26" s="9"/>
      <c r="E26" s="9"/>
      <c r="F26" s="9"/>
      <c r="G26" s="130"/>
      <c r="H26" s="112"/>
      <c r="I26" s="112"/>
      <c r="J26" s="112"/>
      <c r="K26" s="112"/>
      <c r="L26" s="112"/>
      <c r="M26" s="112"/>
      <c r="N26" s="112"/>
      <c r="O26" s="112"/>
      <c r="P26" s="39"/>
      <c r="Q26" s="38"/>
    </row>
    <row r="27" spans="1:27" ht="19.5" customHeight="1" x14ac:dyDescent="0.2">
      <c r="A27" s="51"/>
      <c r="B27" s="69"/>
      <c r="C27" s="69"/>
      <c r="D27" s="131" t="s">
        <v>26</v>
      </c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71"/>
      <c r="Q27" s="38"/>
    </row>
    <row r="28" spans="1:27" ht="12" customHeight="1" x14ac:dyDescent="0.2">
      <c r="A28" s="82"/>
      <c r="B28" s="9"/>
      <c r="C28" s="9"/>
      <c r="D28" s="80"/>
      <c r="E28" s="80"/>
      <c r="F28" s="80"/>
      <c r="G28" s="104"/>
      <c r="H28" s="104"/>
      <c r="I28" s="104"/>
      <c r="J28" s="104"/>
      <c r="K28" s="104"/>
      <c r="L28" s="104"/>
      <c r="M28" s="104"/>
      <c r="N28" s="104"/>
      <c r="O28" s="104"/>
      <c r="P28" s="29"/>
      <c r="Q28" s="38"/>
    </row>
    <row r="29" spans="1:27" ht="19.5" customHeight="1" x14ac:dyDescent="0.2">
      <c r="A29" s="82"/>
      <c r="B29" s="9"/>
      <c r="C29" s="54"/>
      <c r="D29" s="134" t="s">
        <v>27</v>
      </c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35"/>
      <c r="P29" s="68"/>
      <c r="Q29" s="38"/>
      <c r="T29" s="9"/>
      <c r="U29" s="9"/>
      <c r="V29" s="9"/>
      <c r="W29" s="9"/>
      <c r="X29" s="9"/>
      <c r="Y29" s="9"/>
      <c r="Z29" s="9"/>
      <c r="AA29" s="9"/>
    </row>
    <row r="30" spans="1:27" ht="10.5" customHeight="1" x14ac:dyDescent="0.2">
      <c r="A30" s="82"/>
      <c r="B30" s="9"/>
      <c r="C30" s="54"/>
      <c r="D30" s="82"/>
      <c r="E30" s="9"/>
      <c r="F30" s="9"/>
      <c r="G30" s="101"/>
      <c r="H30" s="9"/>
      <c r="I30" s="9"/>
      <c r="J30" s="80"/>
      <c r="K30" s="80"/>
      <c r="L30" s="136"/>
      <c r="M30" s="137"/>
      <c r="N30" s="137"/>
      <c r="O30" s="138"/>
      <c r="P30" s="2"/>
      <c r="Q30" s="38"/>
      <c r="S30" s="9"/>
      <c r="T30" s="9"/>
      <c r="U30" s="9"/>
      <c r="V30" s="9"/>
      <c r="W30" s="9"/>
      <c r="X30" s="9"/>
      <c r="Y30" s="9"/>
      <c r="Z30" s="50"/>
      <c r="AA30" s="9"/>
    </row>
    <row r="31" spans="1:27" ht="19.5" customHeight="1" x14ac:dyDescent="0.2">
      <c r="A31" s="43"/>
      <c r="B31" s="60"/>
      <c r="C31" s="49"/>
      <c r="D31" s="43"/>
      <c r="E31" s="60"/>
      <c r="F31" s="60"/>
      <c r="G31" s="60"/>
      <c r="H31" s="13" t="s">
        <v>28</v>
      </c>
      <c r="I31" s="46"/>
      <c r="J31" s="118"/>
      <c r="K31" s="119"/>
      <c r="L31" s="119"/>
      <c r="M31" s="119"/>
      <c r="N31" s="120"/>
      <c r="O31" s="85"/>
      <c r="P31" s="97"/>
      <c r="Q31" s="38"/>
      <c r="S31" s="60"/>
      <c r="W31" s="9"/>
      <c r="X31" s="60"/>
      <c r="Y31" s="60"/>
    </row>
    <row r="32" spans="1:27" ht="11.25" customHeight="1" x14ac:dyDescent="0.2">
      <c r="A32" s="43"/>
      <c r="B32" s="60"/>
      <c r="C32" s="49"/>
      <c r="D32" s="43"/>
      <c r="E32" s="60"/>
      <c r="F32" s="60"/>
      <c r="G32" s="13"/>
      <c r="H32" s="60"/>
      <c r="I32" s="60"/>
      <c r="J32" s="83"/>
      <c r="K32" s="83"/>
      <c r="L32" s="83"/>
      <c r="M32" s="83"/>
      <c r="N32" s="83"/>
      <c r="O32" s="49"/>
      <c r="P32" s="27"/>
      <c r="Q32" s="38"/>
      <c r="W32" s="9"/>
      <c r="X32" s="60"/>
      <c r="Y32" s="60"/>
    </row>
    <row r="33" spans="1:25" ht="19.5" customHeight="1" x14ac:dyDescent="0.2">
      <c r="A33" s="43"/>
      <c r="B33" s="60"/>
      <c r="C33" s="49"/>
      <c r="D33" s="43"/>
      <c r="E33" s="60"/>
      <c r="F33" s="60"/>
      <c r="G33" s="13"/>
      <c r="H33" s="13" t="s">
        <v>29</v>
      </c>
      <c r="I33" s="4"/>
      <c r="J33" s="118"/>
      <c r="K33" s="119"/>
      <c r="L33" s="119"/>
      <c r="M33" s="119"/>
      <c r="N33" s="120"/>
      <c r="O33" s="27"/>
      <c r="P33" s="27"/>
      <c r="Q33" s="38"/>
      <c r="W33" s="9"/>
      <c r="X33" s="60"/>
      <c r="Y33" s="60"/>
    </row>
    <row r="34" spans="1:25" ht="11.25" customHeight="1" x14ac:dyDescent="0.2">
      <c r="A34" s="43"/>
      <c r="B34" s="60"/>
      <c r="C34" s="49"/>
      <c r="D34" s="43"/>
      <c r="E34" s="60"/>
      <c r="F34" s="60"/>
      <c r="G34" s="13"/>
      <c r="H34" s="60"/>
      <c r="I34" s="60"/>
      <c r="J34" s="83"/>
      <c r="K34" s="83"/>
      <c r="L34" s="83"/>
      <c r="M34" s="83"/>
      <c r="N34" s="83"/>
      <c r="O34" s="49"/>
      <c r="P34" s="27"/>
      <c r="Q34" s="38"/>
      <c r="W34" s="9"/>
      <c r="X34" s="60"/>
      <c r="Y34" s="60"/>
    </row>
    <row r="35" spans="1:25" ht="19.5" customHeight="1" x14ac:dyDescent="0.2">
      <c r="A35" s="43"/>
      <c r="B35" s="60"/>
      <c r="C35" s="49"/>
      <c r="D35" s="43"/>
      <c r="E35" s="60"/>
      <c r="F35" s="60"/>
      <c r="G35" s="60"/>
      <c r="H35" s="13" t="s">
        <v>7</v>
      </c>
      <c r="I35" s="46"/>
      <c r="J35" s="118"/>
      <c r="K35" s="119"/>
      <c r="L35" s="119"/>
      <c r="M35" s="119"/>
      <c r="N35" s="120"/>
      <c r="O35" s="97"/>
      <c r="P35" s="97"/>
      <c r="Q35" s="38"/>
      <c r="W35" s="9"/>
      <c r="X35" s="60"/>
      <c r="Y35" s="60"/>
    </row>
    <row r="36" spans="1:25" ht="11.25" customHeight="1" x14ac:dyDescent="0.2">
      <c r="A36" s="43"/>
      <c r="B36" s="60"/>
      <c r="C36" s="49"/>
      <c r="D36" s="43"/>
      <c r="E36" s="60"/>
      <c r="F36" s="60"/>
      <c r="G36" s="13"/>
      <c r="H36" s="60"/>
      <c r="I36" s="60"/>
      <c r="J36" s="83"/>
      <c r="K36" s="83"/>
      <c r="L36" s="83"/>
      <c r="M36" s="34"/>
      <c r="N36" s="34"/>
      <c r="O36" s="49"/>
      <c r="P36" s="27"/>
      <c r="Q36" s="38"/>
      <c r="R36" s="60"/>
      <c r="W36" s="9"/>
      <c r="X36" s="60"/>
      <c r="Y36" s="60"/>
    </row>
    <row r="37" spans="1:25" ht="19.5" customHeight="1" x14ac:dyDescent="0.2">
      <c r="A37" s="43"/>
      <c r="B37" s="60"/>
      <c r="C37" s="49"/>
      <c r="D37" s="43"/>
      <c r="E37" s="60"/>
      <c r="F37" s="60"/>
      <c r="G37" s="60"/>
      <c r="H37" s="13" t="s">
        <v>30</v>
      </c>
      <c r="I37" s="88"/>
      <c r="J37" s="87"/>
      <c r="K37" s="86"/>
      <c r="L37" s="87"/>
      <c r="M37" s="63"/>
      <c r="N37" s="6"/>
      <c r="O37" s="49"/>
      <c r="P37" s="27"/>
      <c r="Q37" s="38"/>
      <c r="W37" s="9"/>
      <c r="X37" s="60"/>
      <c r="Y37" s="60"/>
    </row>
    <row r="38" spans="1:25" ht="12" customHeight="1" x14ac:dyDescent="0.2">
      <c r="A38" s="43"/>
      <c r="B38" s="60"/>
      <c r="C38" s="49"/>
      <c r="D38" s="67"/>
      <c r="E38" s="10"/>
      <c r="F38" s="10"/>
      <c r="G38" s="41"/>
      <c r="H38" s="10"/>
      <c r="I38" s="10"/>
      <c r="J38" s="83"/>
      <c r="K38" s="83"/>
      <c r="L38" s="83"/>
      <c r="M38" s="10"/>
      <c r="N38" s="10"/>
      <c r="O38" s="21"/>
      <c r="P38" s="27"/>
      <c r="Q38" s="38"/>
    </row>
    <row r="39" spans="1:25" ht="12.75" customHeight="1" x14ac:dyDescent="0.2">
      <c r="A39" s="67"/>
      <c r="B39" s="10"/>
      <c r="C39" s="10"/>
      <c r="D39" s="83"/>
      <c r="E39" s="83"/>
      <c r="F39" s="83"/>
      <c r="G39" s="24"/>
      <c r="H39" s="83"/>
      <c r="I39" s="83"/>
      <c r="J39" s="83"/>
      <c r="K39" s="83"/>
      <c r="L39" s="83"/>
      <c r="M39" s="83"/>
      <c r="N39" s="83"/>
      <c r="O39" s="83"/>
      <c r="P39" s="21"/>
      <c r="Q39" s="38"/>
      <c r="W39" s="9"/>
      <c r="X39" s="60"/>
      <c r="Y39" s="60"/>
    </row>
    <row r="40" spans="1:25" ht="18.75" customHeight="1" x14ac:dyDescent="0.2">
      <c r="A40" s="123" t="s">
        <v>31</v>
      </c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W40" s="9"/>
      <c r="X40" s="60"/>
      <c r="Y40" s="60"/>
    </row>
    <row r="41" spans="1:25" ht="11.25" customHeight="1" x14ac:dyDescent="0.2">
      <c r="A41" s="43"/>
      <c r="B41" s="60"/>
      <c r="C41" s="60"/>
      <c r="D41" s="60"/>
      <c r="E41" s="60"/>
      <c r="F41" s="60"/>
      <c r="G41" s="13"/>
      <c r="H41" s="10"/>
      <c r="I41" s="10"/>
      <c r="J41" s="10"/>
      <c r="K41" s="10"/>
      <c r="L41" s="10"/>
      <c r="M41" s="10"/>
      <c r="N41" s="10"/>
      <c r="O41" s="10"/>
      <c r="P41" s="49"/>
      <c r="Q41" s="38"/>
      <c r="W41" s="9"/>
      <c r="X41" s="60"/>
      <c r="Y41" s="60"/>
    </row>
    <row r="42" spans="1:25" ht="19.5" customHeight="1" x14ac:dyDescent="0.2">
      <c r="A42" s="43"/>
      <c r="B42" s="60"/>
      <c r="C42" s="60"/>
      <c r="D42" s="60"/>
      <c r="E42" s="60"/>
      <c r="F42" s="60"/>
      <c r="G42" s="47" t="s">
        <v>33</v>
      </c>
      <c r="H42" s="128"/>
      <c r="I42" s="119"/>
      <c r="J42" s="119"/>
      <c r="K42" s="119"/>
      <c r="L42" s="119"/>
      <c r="M42" s="119"/>
      <c r="N42" s="119"/>
      <c r="O42" s="120"/>
      <c r="P42" s="96"/>
      <c r="Q42" s="38"/>
      <c r="W42" s="9"/>
      <c r="X42" s="60"/>
      <c r="Y42" s="60"/>
    </row>
    <row r="43" spans="1:25" ht="11.25" customHeight="1" x14ac:dyDescent="0.2">
      <c r="A43" s="43"/>
      <c r="B43" s="60"/>
      <c r="C43" s="60"/>
      <c r="D43" s="60"/>
      <c r="E43" s="60"/>
      <c r="F43" s="60"/>
      <c r="G43" s="13"/>
      <c r="H43" s="83"/>
      <c r="I43" s="83"/>
      <c r="J43" s="83"/>
      <c r="K43" s="83"/>
      <c r="L43" s="83"/>
      <c r="M43" s="83"/>
      <c r="N43" s="83"/>
      <c r="O43" s="83"/>
      <c r="P43" s="49"/>
      <c r="Q43" s="38"/>
      <c r="W43" s="9"/>
      <c r="X43" s="60"/>
      <c r="Y43" s="60"/>
    </row>
    <row r="44" spans="1:25" ht="19.5" customHeight="1" x14ac:dyDescent="0.2">
      <c r="A44" s="43"/>
      <c r="B44" s="60"/>
      <c r="C44" s="60"/>
      <c r="D44" s="60"/>
      <c r="E44" s="60"/>
      <c r="F44" s="60"/>
      <c r="G44" s="47" t="s">
        <v>34</v>
      </c>
      <c r="H44" s="128"/>
      <c r="I44" s="119"/>
      <c r="J44" s="119"/>
      <c r="K44" s="119"/>
      <c r="L44" s="119"/>
      <c r="M44" s="119"/>
      <c r="N44" s="119"/>
      <c r="O44" s="120"/>
      <c r="P44" s="96"/>
      <c r="Q44" s="38"/>
      <c r="W44" s="9"/>
      <c r="X44" s="60"/>
      <c r="Y44" s="60"/>
    </row>
    <row r="45" spans="1:25" ht="11.25" customHeight="1" x14ac:dyDescent="0.2">
      <c r="A45" s="43"/>
      <c r="B45" s="60"/>
      <c r="C45" s="60"/>
      <c r="D45" s="60"/>
      <c r="E45" s="60"/>
      <c r="F45" s="60"/>
      <c r="G45" s="13"/>
      <c r="H45" s="83"/>
      <c r="I45" s="83"/>
      <c r="J45" s="34"/>
      <c r="K45" s="34"/>
      <c r="L45" s="34"/>
      <c r="M45" s="34"/>
      <c r="N45" s="83"/>
      <c r="O45" s="83"/>
      <c r="P45" s="49"/>
      <c r="Q45" s="38"/>
    </row>
    <row r="46" spans="1:25" ht="19.5" customHeight="1" x14ac:dyDescent="0.2">
      <c r="A46" s="43"/>
      <c r="B46" s="60"/>
      <c r="C46" s="60"/>
      <c r="D46" s="60"/>
      <c r="E46" s="60"/>
      <c r="F46" s="60"/>
      <c r="G46" s="47" t="s">
        <v>35</v>
      </c>
      <c r="H46" s="128"/>
      <c r="I46" s="120"/>
      <c r="J46" s="15"/>
      <c r="K46" s="74"/>
      <c r="L46" s="60"/>
      <c r="M46" s="47" t="s">
        <v>36</v>
      </c>
      <c r="N46" s="132"/>
      <c r="O46" s="120"/>
      <c r="P46" s="98"/>
      <c r="Q46" s="38"/>
      <c r="W46" s="9"/>
      <c r="X46" s="60"/>
      <c r="Y46" s="60"/>
    </row>
    <row r="47" spans="1:25" ht="11.25" customHeight="1" x14ac:dyDescent="0.2">
      <c r="A47" s="43"/>
      <c r="B47" s="60"/>
      <c r="C47" s="60"/>
      <c r="D47" s="60"/>
      <c r="E47" s="60"/>
      <c r="F47" s="60"/>
      <c r="G47" s="13"/>
      <c r="H47" s="72"/>
      <c r="I47" s="72"/>
      <c r="J47" s="10"/>
      <c r="K47" s="10"/>
      <c r="L47" s="10"/>
      <c r="M47" s="10"/>
      <c r="N47" s="83"/>
      <c r="O47" s="83"/>
      <c r="P47" s="49"/>
      <c r="Q47" s="38"/>
    </row>
    <row r="48" spans="1:25" ht="19.5" customHeight="1" x14ac:dyDescent="0.2">
      <c r="A48" s="43"/>
      <c r="B48" s="60"/>
      <c r="C48" s="60"/>
      <c r="D48" s="60"/>
      <c r="E48" s="60"/>
      <c r="F48" s="60"/>
      <c r="G48" s="47" t="s">
        <v>37</v>
      </c>
      <c r="H48" s="128"/>
      <c r="I48" s="119"/>
      <c r="J48" s="119"/>
      <c r="K48" s="119"/>
      <c r="L48" s="119"/>
      <c r="M48" s="119"/>
      <c r="N48" s="119"/>
      <c r="O48" s="120"/>
      <c r="P48" s="96"/>
      <c r="Q48" s="38"/>
      <c r="W48" s="9"/>
      <c r="X48" s="60"/>
      <c r="Y48" s="60"/>
    </row>
    <row r="49" spans="1:25" ht="11.25" customHeight="1" x14ac:dyDescent="0.2">
      <c r="A49" s="43"/>
      <c r="B49" s="60"/>
      <c r="C49" s="60"/>
      <c r="D49" s="60"/>
      <c r="E49" s="60"/>
      <c r="F49" s="60"/>
      <c r="G49" s="13"/>
      <c r="H49" s="72"/>
      <c r="I49" s="72"/>
      <c r="J49" s="83"/>
      <c r="K49" s="83"/>
      <c r="L49" s="83"/>
      <c r="M49" s="83"/>
      <c r="N49" s="83"/>
      <c r="O49" s="83"/>
      <c r="P49" s="49"/>
      <c r="Q49" s="38"/>
    </row>
    <row r="50" spans="1:25" ht="19.5" customHeight="1" x14ac:dyDescent="0.2">
      <c r="A50" s="43"/>
      <c r="B50" s="60"/>
      <c r="C50" s="60"/>
      <c r="D50" s="60"/>
      <c r="E50" s="60"/>
      <c r="F50" s="60"/>
      <c r="G50" s="47" t="s">
        <v>38</v>
      </c>
      <c r="H50" s="128"/>
      <c r="I50" s="119"/>
      <c r="J50" s="119"/>
      <c r="K50" s="119"/>
      <c r="L50" s="119"/>
      <c r="M50" s="119"/>
      <c r="N50" s="119"/>
      <c r="O50" s="120"/>
      <c r="P50" s="96"/>
      <c r="Q50" s="38"/>
      <c r="W50" s="9"/>
      <c r="X50" s="60"/>
      <c r="Y50" s="60"/>
    </row>
    <row r="51" spans="1:25" ht="11.25" customHeight="1" x14ac:dyDescent="0.2">
      <c r="A51" s="43"/>
      <c r="B51" s="60"/>
      <c r="C51" s="60"/>
      <c r="D51" s="60"/>
      <c r="E51" s="60"/>
      <c r="F51" s="60"/>
      <c r="G51" s="13"/>
      <c r="H51" s="72"/>
      <c r="I51" s="72"/>
      <c r="J51" s="34"/>
      <c r="K51" s="34"/>
      <c r="L51" s="34"/>
      <c r="M51" s="34"/>
      <c r="N51" s="34"/>
      <c r="O51" s="34"/>
      <c r="P51" s="49"/>
      <c r="Q51" s="38"/>
    </row>
    <row r="52" spans="1:25" ht="19.5" customHeight="1" x14ac:dyDescent="0.2">
      <c r="A52" s="43"/>
      <c r="B52" s="60"/>
      <c r="C52" s="60"/>
      <c r="D52" s="60"/>
      <c r="E52" s="60"/>
      <c r="F52" s="60"/>
      <c r="G52" s="47" t="s">
        <v>39</v>
      </c>
      <c r="H52" s="128"/>
      <c r="I52" s="120"/>
      <c r="J52" s="15"/>
      <c r="K52" s="74"/>
      <c r="L52" s="60"/>
      <c r="M52" s="13"/>
      <c r="N52" s="129"/>
      <c r="O52" s="112"/>
      <c r="P52" s="17"/>
      <c r="Q52" s="38"/>
      <c r="W52" s="9"/>
      <c r="X52" s="60"/>
      <c r="Y52" s="60"/>
    </row>
    <row r="53" spans="1:25" ht="11.25" customHeight="1" x14ac:dyDescent="0.2">
      <c r="A53" s="43"/>
      <c r="B53" s="60"/>
      <c r="C53" s="60"/>
      <c r="D53" s="60"/>
      <c r="E53" s="60"/>
      <c r="F53" s="10"/>
      <c r="G53" s="41"/>
      <c r="H53" s="72"/>
      <c r="I53" s="40"/>
      <c r="J53" s="60"/>
      <c r="K53" s="60"/>
      <c r="L53" s="10"/>
      <c r="M53" s="10"/>
      <c r="N53" s="10"/>
      <c r="O53" s="60"/>
      <c r="P53" s="49"/>
      <c r="Q53" s="38"/>
    </row>
    <row r="54" spans="1:25" ht="24.75" customHeight="1" x14ac:dyDescent="0.2">
      <c r="A54" s="43"/>
      <c r="B54" s="60"/>
      <c r="C54" s="60"/>
      <c r="E54" s="47" t="s">
        <v>40</v>
      </c>
      <c r="F54" s="139">
        <v>500000</v>
      </c>
      <c r="G54" s="119"/>
      <c r="H54" s="120"/>
      <c r="I54" s="43"/>
      <c r="J54" s="74"/>
      <c r="K54" s="47" t="s">
        <v>41</v>
      </c>
      <c r="L54" s="139">
        <f>F54*(((H57+H58)+H59)+H60)</f>
        <v>425000.00000000006</v>
      </c>
      <c r="M54" s="119"/>
      <c r="N54" s="120"/>
      <c r="O54" s="38"/>
      <c r="P54" s="5"/>
      <c r="Q54" s="38"/>
    </row>
    <row r="55" spans="1:25" ht="24.75" customHeight="1" x14ac:dyDescent="0.2">
      <c r="A55" s="43"/>
      <c r="B55" s="60"/>
      <c r="C55" s="60"/>
      <c r="F55" s="24"/>
      <c r="G55" s="90"/>
      <c r="H55" s="90"/>
      <c r="I55" s="102"/>
      <c r="J55" s="100"/>
      <c r="K55" s="13"/>
      <c r="L55" s="36"/>
      <c r="M55" s="24"/>
      <c r="N55" s="83"/>
      <c r="O55" s="102"/>
      <c r="P55" s="5"/>
      <c r="Q55" s="38"/>
    </row>
    <row r="56" spans="1:25" ht="24.75" customHeight="1" x14ac:dyDescent="0.2">
      <c r="A56" s="43"/>
      <c r="B56" s="60"/>
      <c r="C56" s="121" t="s">
        <v>42</v>
      </c>
      <c r="D56" s="112"/>
      <c r="E56" s="117"/>
      <c r="F56" s="140" t="s">
        <v>43</v>
      </c>
      <c r="G56" s="120"/>
      <c r="H56" s="99" t="s">
        <v>44</v>
      </c>
      <c r="I56" s="141" t="s">
        <v>45</v>
      </c>
      <c r="J56" s="120"/>
      <c r="K56" s="28"/>
      <c r="L56" s="47"/>
      <c r="M56" s="140" t="s">
        <v>46</v>
      </c>
      <c r="N56" s="120"/>
      <c r="O56" s="61" t="s">
        <v>44</v>
      </c>
      <c r="P56" s="81"/>
      <c r="Q56" s="38"/>
    </row>
    <row r="57" spans="1:25" ht="24.75" customHeight="1" x14ac:dyDescent="0.2">
      <c r="A57" s="43"/>
      <c r="B57" s="60"/>
      <c r="C57" s="112"/>
      <c r="D57" s="112"/>
      <c r="E57" s="117"/>
      <c r="F57" s="125" t="s">
        <v>47</v>
      </c>
      <c r="G57" s="120"/>
      <c r="H57" s="57">
        <v>0.72250000000000003</v>
      </c>
      <c r="I57" s="133">
        <f>$F$54*H57</f>
        <v>361250</v>
      </c>
      <c r="J57" s="120"/>
      <c r="K57" s="142" t="s">
        <v>48</v>
      </c>
      <c r="L57" s="117"/>
      <c r="M57" s="143" t="s">
        <v>49</v>
      </c>
      <c r="N57" s="120"/>
      <c r="O57" s="7">
        <v>0.4</v>
      </c>
      <c r="P57" s="81"/>
      <c r="Q57" s="38"/>
    </row>
    <row r="58" spans="1:25" ht="24.75" customHeight="1" x14ac:dyDescent="0.2">
      <c r="A58" s="43"/>
      <c r="B58" s="60"/>
      <c r="C58" s="112"/>
      <c r="D58" s="112"/>
      <c r="E58" s="117"/>
      <c r="F58" s="125" t="s">
        <v>50</v>
      </c>
      <c r="G58" s="120"/>
      <c r="H58" s="57">
        <v>0</v>
      </c>
      <c r="I58" s="133">
        <f>$F$54*H58</f>
        <v>0</v>
      </c>
      <c r="J58" s="120"/>
      <c r="K58" s="112"/>
      <c r="L58" s="117"/>
      <c r="M58" s="125" t="s">
        <v>51</v>
      </c>
      <c r="N58" s="120"/>
      <c r="O58" s="55">
        <v>0.2</v>
      </c>
      <c r="P58" s="81"/>
      <c r="Q58" s="38"/>
    </row>
    <row r="59" spans="1:25" ht="24.75" customHeight="1" x14ac:dyDescent="0.2">
      <c r="A59" s="43"/>
      <c r="B59" s="60"/>
      <c r="C59" s="112"/>
      <c r="D59" s="112"/>
      <c r="E59" s="117"/>
      <c r="F59" s="125" t="s">
        <v>52</v>
      </c>
      <c r="G59" s="120"/>
      <c r="H59" s="57">
        <v>0.1275</v>
      </c>
      <c r="I59" s="133">
        <f>$F$54*H59</f>
        <v>63750</v>
      </c>
      <c r="J59" s="120"/>
      <c r="K59" s="112"/>
      <c r="L59" s="117"/>
      <c r="M59" s="125" t="s">
        <v>53</v>
      </c>
      <c r="N59" s="120"/>
      <c r="O59" s="55">
        <v>0.2</v>
      </c>
      <c r="P59" s="81"/>
      <c r="Q59" s="38"/>
    </row>
    <row r="60" spans="1:25" ht="24.75" customHeight="1" x14ac:dyDescent="0.2">
      <c r="A60" s="43"/>
      <c r="B60" s="60"/>
      <c r="C60" s="112"/>
      <c r="D60" s="112"/>
      <c r="E60" s="117"/>
      <c r="F60" s="125" t="s">
        <v>54</v>
      </c>
      <c r="G60" s="120"/>
      <c r="H60" s="57">
        <v>0</v>
      </c>
      <c r="I60" s="133">
        <f>$F$54*H60</f>
        <v>0</v>
      </c>
      <c r="J60" s="120"/>
      <c r="K60" s="112"/>
      <c r="L60" s="117"/>
      <c r="M60" s="125" t="s">
        <v>55</v>
      </c>
      <c r="N60" s="120"/>
      <c r="O60" s="55">
        <v>0.1</v>
      </c>
      <c r="P60" s="76"/>
      <c r="Q60" s="38"/>
    </row>
    <row r="61" spans="1:25" ht="24.75" customHeight="1" x14ac:dyDescent="0.2">
      <c r="A61" s="43"/>
      <c r="B61" s="60"/>
      <c r="C61" s="112"/>
      <c r="D61" s="112"/>
      <c r="E61" s="117"/>
      <c r="F61" s="125" t="s">
        <v>56</v>
      </c>
      <c r="G61" s="120"/>
      <c r="H61" s="57">
        <v>0.15</v>
      </c>
      <c r="I61" s="133">
        <f>$F$54*H61</f>
        <v>75000</v>
      </c>
      <c r="J61" s="120"/>
      <c r="K61" s="112"/>
      <c r="L61" s="117"/>
      <c r="M61" s="125" t="s">
        <v>57</v>
      </c>
      <c r="N61" s="120"/>
      <c r="O61" s="55">
        <v>0.1</v>
      </c>
      <c r="P61" s="76"/>
      <c r="Q61" s="38"/>
    </row>
    <row r="62" spans="1:25" ht="11.25" customHeight="1" x14ac:dyDescent="0.2">
      <c r="A62" s="43"/>
      <c r="B62" s="60"/>
      <c r="C62" s="60"/>
      <c r="D62" s="60"/>
      <c r="E62" s="60"/>
      <c r="F62" s="34"/>
      <c r="G62" s="36"/>
      <c r="H62" s="72"/>
      <c r="I62" s="72"/>
      <c r="J62" s="34"/>
      <c r="K62" s="60"/>
      <c r="L62" s="60"/>
      <c r="M62" s="34"/>
      <c r="N62" s="83"/>
      <c r="O62" s="83"/>
      <c r="P62" s="49"/>
      <c r="Q62" s="38"/>
    </row>
    <row r="63" spans="1:25" ht="19.5" customHeight="1" x14ac:dyDescent="0.2">
      <c r="A63" s="43"/>
      <c r="B63" s="60"/>
      <c r="C63" s="60"/>
      <c r="D63" s="60"/>
      <c r="E63" s="60"/>
      <c r="F63" s="60"/>
      <c r="G63" s="47" t="s">
        <v>58</v>
      </c>
      <c r="H63" s="128"/>
      <c r="I63" s="120"/>
      <c r="J63" s="15"/>
      <c r="K63" s="74"/>
      <c r="L63" s="19"/>
      <c r="M63" s="47" t="s">
        <v>59</v>
      </c>
      <c r="N63" s="146"/>
      <c r="O63" s="120"/>
      <c r="P63" s="98"/>
      <c r="Q63" s="38"/>
      <c r="W63" s="9"/>
      <c r="X63" s="60"/>
      <c r="Y63" s="60"/>
    </row>
    <row r="64" spans="1:25" ht="11.25" customHeight="1" x14ac:dyDescent="0.2">
      <c r="A64" s="82"/>
      <c r="B64" s="9"/>
      <c r="C64" s="9"/>
      <c r="D64" s="9"/>
      <c r="E64" s="9"/>
      <c r="F64" s="9"/>
      <c r="G64" s="101"/>
      <c r="H64" s="65"/>
      <c r="I64" s="65"/>
      <c r="J64" s="9"/>
      <c r="K64" s="9"/>
      <c r="L64" s="9"/>
      <c r="M64" s="9"/>
      <c r="N64" s="8"/>
      <c r="O64" s="8"/>
      <c r="P64" s="54"/>
      <c r="Q64" s="38"/>
      <c r="W64" s="9"/>
      <c r="X64" s="60"/>
      <c r="Y64" s="9"/>
    </row>
    <row r="65" spans="1:25" ht="19.5" customHeight="1" x14ac:dyDescent="0.2">
      <c r="A65" s="43"/>
      <c r="B65" s="60"/>
      <c r="C65" s="60"/>
      <c r="D65" s="60"/>
      <c r="E65" s="60"/>
      <c r="F65" s="60"/>
      <c r="G65" s="47" t="s">
        <v>60</v>
      </c>
      <c r="H65" s="147"/>
      <c r="I65" s="120"/>
      <c r="J65" s="15"/>
      <c r="K65" s="74"/>
      <c r="L65" s="60"/>
      <c r="M65" s="47" t="s">
        <v>61</v>
      </c>
      <c r="N65" s="132"/>
      <c r="O65" s="120"/>
      <c r="P65" s="98"/>
      <c r="Q65" s="38"/>
      <c r="W65" s="9"/>
      <c r="X65" s="60"/>
      <c r="Y65" s="60"/>
    </row>
    <row r="66" spans="1:25" ht="11.25" customHeight="1" x14ac:dyDescent="0.2">
      <c r="A66" s="43"/>
      <c r="B66" s="60"/>
      <c r="C66" s="60"/>
      <c r="D66" s="60"/>
      <c r="E66" s="60"/>
      <c r="F66" s="60"/>
      <c r="G66" s="13"/>
      <c r="H66" s="83"/>
      <c r="I66" s="83"/>
      <c r="J66" s="60"/>
      <c r="K66" s="60"/>
      <c r="L66" s="60"/>
      <c r="M66" s="60"/>
      <c r="N66" s="34"/>
      <c r="O66" s="34"/>
      <c r="P66" s="49"/>
      <c r="Q66" s="38"/>
      <c r="W66" s="9"/>
      <c r="X66" s="60"/>
      <c r="Y66" s="60"/>
    </row>
    <row r="67" spans="1:25" ht="19.5" customHeight="1" x14ac:dyDescent="0.2">
      <c r="A67" s="43"/>
      <c r="B67" s="60"/>
      <c r="C67" s="60"/>
      <c r="D67" s="60"/>
      <c r="E67" s="60"/>
      <c r="F67" s="60"/>
      <c r="G67" s="47" t="s">
        <v>62</v>
      </c>
      <c r="H67" s="148"/>
      <c r="I67" s="120"/>
      <c r="J67" s="15"/>
      <c r="K67" s="74"/>
      <c r="L67" s="149"/>
      <c r="M67" s="112"/>
      <c r="N67" s="112"/>
      <c r="O67" s="112"/>
      <c r="P67" s="4"/>
      <c r="Q67" s="38"/>
      <c r="W67" s="9"/>
      <c r="X67" s="60"/>
      <c r="Y67" s="60"/>
    </row>
    <row r="68" spans="1:25" ht="11.25" customHeight="1" x14ac:dyDescent="0.2">
      <c r="A68" s="43"/>
      <c r="B68" s="60"/>
      <c r="C68" s="60"/>
      <c r="D68" s="60"/>
      <c r="E68" s="60"/>
      <c r="F68" s="60"/>
      <c r="G68" s="13"/>
      <c r="H68" s="83"/>
      <c r="I68" s="83"/>
      <c r="J68" s="10"/>
      <c r="K68" s="10"/>
      <c r="L68" s="10"/>
      <c r="M68" s="10"/>
      <c r="N68" s="60"/>
      <c r="O68" s="60"/>
      <c r="P68" s="49"/>
      <c r="Q68" s="38"/>
    </row>
    <row r="69" spans="1:25" ht="19.5" customHeight="1" x14ac:dyDescent="0.2">
      <c r="A69" s="43"/>
      <c r="B69" s="60"/>
      <c r="C69" s="60"/>
      <c r="D69" s="116" t="s">
        <v>63</v>
      </c>
      <c r="E69" s="112"/>
      <c r="F69" s="112"/>
      <c r="G69" s="117"/>
      <c r="H69" s="150" t="s">
        <v>64</v>
      </c>
      <c r="I69" s="120"/>
      <c r="J69" s="151"/>
      <c r="K69" s="119"/>
      <c r="L69" s="119"/>
      <c r="M69" s="120"/>
      <c r="N69" s="48"/>
      <c r="O69" s="30"/>
      <c r="P69" s="16"/>
      <c r="Q69" s="38"/>
    </row>
    <row r="70" spans="1:25" ht="19.5" customHeight="1" x14ac:dyDescent="0.2">
      <c r="A70" s="43"/>
      <c r="B70" s="60"/>
      <c r="C70" s="60"/>
      <c r="D70" s="112"/>
      <c r="E70" s="112"/>
      <c r="F70" s="112"/>
      <c r="G70" s="117"/>
      <c r="H70" s="150" t="s">
        <v>65</v>
      </c>
      <c r="I70" s="120"/>
      <c r="J70" s="151"/>
      <c r="K70" s="119"/>
      <c r="L70" s="119"/>
      <c r="M70" s="120"/>
      <c r="N70" s="42"/>
      <c r="O70" s="30"/>
      <c r="P70" s="16"/>
      <c r="Q70" s="38"/>
    </row>
    <row r="71" spans="1:25" ht="19.5" customHeight="1" x14ac:dyDescent="0.2">
      <c r="A71" s="43"/>
      <c r="B71" s="60"/>
      <c r="C71" s="60"/>
      <c r="D71" s="112"/>
      <c r="E71" s="112"/>
      <c r="F71" s="112"/>
      <c r="G71" s="117"/>
      <c r="H71" s="150" t="s">
        <v>66</v>
      </c>
      <c r="I71" s="120"/>
      <c r="J71" s="151"/>
      <c r="K71" s="119"/>
      <c r="L71" s="119"/>
      <c r="M71" s="120"/>
      <c r="N71" s="42"/>
      <c r="O71" s="30"/>
      <c r="P71" s="16"/>
      <c r="Q71" s="38"/>
    </row>
    <row r="72" spans="1:25" ht="19.5" customHeight="1" x14ac:dyDescent="0.2">
      <c r="A72" s="43"/>
      <c r="B72" s="60"/>
      <c r="C72" s="60"/>
      <c r="D72" s="112"/>
      <c r="E72" s="112"/>
      <c r="F72" s="112"/>
      <c r="G72" s="117"/>
      <c r="H72" s="150" t="s">
        <v>67</v>
      </c>
      <c r="I72" s="120"/>
      <c r="J72" s="151"/>
      <c r="K72" s="119"/>
      <c r="L72" s="119"/>
      <c r="M72" s="120"/>
      <c r="N72" s="42"/>
      <c r="O72" s="30"/>
      <c r="P72" s="16"/>
      <c r="Q72" s="38"/>
    </row>
    <row r="73" spans="1:25" ht="11.25" customHeight="1" x14ac:dyDescent="0.2">
      <c r="A73" s="43"/>
      <c r="B73" s="60"/>
      <c r="C73" s="60"/>
      <c r="D73" s="60"/>
      <c r="E73" s="60"/>
      <c r="F73" s="60"/>
      <c r="G73" s="13"/>
      <c r="H73" s="83"/>
      <c r="I73" s="83"/>
      <c r="J73" s="83"/>
      <c r="K73" s="83"/>
      <c r="L73" s="83"/>
      <c r="M73" s="83"/>
      <c r="N73" s="10"/>
      <c r="O73" s="10"/>
      <c r="P73" s="49"/>
      <c r="Q73" s="38"/>
      <c r="W73" s="9"/>
      <c r="X73" s="60"/>
      <c r="Y73" s="60"/>
    </row>
    <row r="74" spans="1:25" ht="102" customHeight="1" x14ac:dyDescent="0.2">
      <c r="A74" s="82"/>
      <c r="B74" s="9"/>
      <c r="C74" s="121" t="s">
        <v>68</v>
      </c>
      <c r="D74" s="112"/>
      <c r="E74" s="112"/>
      <c r="F74" s="112"/>
      <c r="G74" s="117"/>
      <c r="H74" s="3"/>
      <c r="I74" s="91"/>
      <c r="J74" s="91"/>
      <c r="K74" s="91"/>
      <c r="L74" s="91"/>
      <c r="M74" s="91"/>
      <c r="N74" s="91"/>
      <c r="O74" s="108"/>
      <c r="P74" s="18"/>
      <c r="Q74" s="38"/>
    </row>
    <row r="75" spans="1:25" ht="12" customHeight="1" x14ac:dyDescent="0.2">
      <c r="A75" s="67"/>
      <c r="B75" s="10"/>
      <c r="C75" s="104"/>
      <c r="D75" s="104"/>
      <c r="E75" s="104"/>
      <c r="F75" s="104"/>
      <c r="G75" s="104"/>
      <c r="H75" s="83"/>
      <c r="I75" s="83"/>
      <c r="J75" s="83"/>
      <c r="K75" s="83"/>
      <c r="L75" s="83"/>
      <c r="M75" s="83"/>
      <c r="N75" s="83"/>
      <c r="O75" s="83"/>
      <c r="P75" s="21"/>
      <c r="Q75" s="38"/>
    </row>
    <row r="76" spans="1:25" ht="18.75" customHeight="1" x14ac:dyDescent="0.2">
      <c r="A76" s="123" t="s">
        <v>69</v>
      </c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W76" s="9"/>
      <c r="X76" s="60"/>
      <c r="Y76" s="60"/>
    </row>
    <row r="77" spans="1:25" ht="11.25" customHeight="1" x14ac:dyDescent="0.2">
      <c r="A77" s="43"/>
      <c r="B77" s="60"/>
      <c r="C77" s="10"/>
      <c r="D77" s="10"/>
      <c r="E77" s="10"/>
      <c r="F77" s="10"/>
      <c r="G77" s="41"/>
      <c r="H77" s="10"/>
      <c r="I77" s="10"/>
      <c r="J77" s="10"/>
      <c r="K77" s="10"/>
      <c r="L77" s="10"/>
      <c r="M77" s="10"/>
      <c r="N77" s="10"/>
      <c r="O77" s="10"/>
      <c r="P77" s="49"/>
      <c r="Q77" s="38"/>
    </row>
    <row r="78" spans="1:25" ht="11.25" customHeight="1" x14ac:dyDescent="0.2">
      <c r="A78" s="43"/>
      <c r="B78" s="49"/>
      <c r="C78" s="145" t="s">
        <v>70</v>
      </c>
      <c r="D78" s="119"/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20"/>
      <c r="P78" s="68"/>
      <c r="Q78" s="38"/>
    </row>
    <row r="79" spans="1:25" ht="11.25" customHeight="1" x14ac:dyDescent="0.2">
      <c r="A79" s="43"/>
      <c r="B79" s="4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20"/>
      <c r="P79" s="68"/>
      <c r="Q79" s="38"/>
    </row>
    <row r="80" spans="1:25" ht="24.75" customHeight="1" x14ac:dyDescent="0.2">
      <c r="A80" s="43"/>
      <c r="B80" s="49"/>
      <c r="C80" s="93" t="s">
        <v>43</v>
      </c>
      <c r="D80" s="93" t="s">
        <v>71</v>
      </c>
      <c r="E80" s="20" t="s">
        <v>72</v>
      </c>
      <c r="F80" s="99" t="s">
        <v>73</v>
      </c>
      <c r="G80" s="20" t="s">
        <v>74</v>
      </c>
      <c r="H80" s="99" t="s">
        <v>75</v>
      </c>
      <c r="I80" s="20" t="s">
        <v>76</v>
      </c>
      <c r="J80" s="99" t="s">
        <v>77</v>
      </c>
      <c r="K80" s="20" t="s">
        <v>78</v>
      </c>
      <c r="L80" s="99" t="s">
        <v>79</v>
      </c>
      <c r="M80" s="20" t="s">
        <v>80</v>
      </c>
      <c r="N80" s="99" t="s">
        <v>81</v>
      </c>
      <c r="O80" s="99" t="s">
        <v>82</v>
      </c>
      <c r="P80" s="68"/>
      <c r="Q80" s="38"/>
    </row>
    <row r="81" spans="1:17" ht="24.75" customHeight="1" x14ac:dyDescent="0.2">
      <c r="A81" s="43"/>
      <c r="B81" s="49"/>
      <c r="C81" s="33" t="s">
        <v>49</v>
      </c>
      <c r="D81" s="92">
        <v>150000</v>
      </c>
      <c r="E81" s="92">
        <v>25000</v>
      </c>
      <c r="F81" s="92">
        <v>25000</v>
      </c>
      <c r="G81" s="92">
        <v>10000</v>
      </c>
      <c r="H81" s="92">
        <v>50000</v>
      </c>
      <c r="I81" s="92">
        <v>80000</v>
      </c>
      <c r="J81" s="92">
        <v>7000</v>
      </c>
      <c r="K81" s="92">
        <v>6000</v>
      </c>
      <c r="L81" s="92">
        <v>5000</v>
      </c>
      <c r="M81" s="92">
        <v>5000</v>
      </c>
      <c r="N81" s="92">
        <v>8524</v>
      </c>
      <c r="O81" s="92">
        <f>SUM(D81:N81)</f>
        <v>371524</v>
      </c>
      <c r="P81" s="68"/>
      <c r="Q81" s="38"/>
    </row>
    <row r="82" spans="1:17" ht="12.75" customHeight="1" x14ac:dyDescent="0.2">
      <c r="A82" s="26"/>
      <c r="B82" s="62"/>
      <c r="C82" s="75" t="str">
        <f>IF(($H$57&gt;0),$F$57,$F$58)</f>
        <v>FM EHP</v>
      </c>
      <c r="D82" s="105">
        <f t="shared" ref="D82:O82" si="0">D$81*ROUND(VLOOKUP($C82,$F$57:$J$61,3),2)</f>
        <v>108000</v>
      </c>
      <c r="E82" s="105">
        <f t="shared" si="0"/>
        <v>18000</v>
      </c>
      <c r="F82" s="105">
        <f t="shared" si="0"/>
        <v>18000</v>
      </c>
      <c r="G82" s="105">
        <f t="shared" si="0"/>
        <v>7200</v>
      </c>
      <c r="H82" s="105">
        <f t="shared" si="0"/>
        <v>36000</v>
      </c>
      <c r="I82" s="105">
        <f t="shared" si="0"/>
        <v>57600</v>
      </c>
      <c r="J82" s="105">
        <f t="shared" si="0"/>
        <v>5040</v>
      </c>
      <c r="K82" s="105">
        <f t="shared" si="0"/>
        <v>4320</v>
      </c>
      <c r="L82" s="105">
        <f t="shared" si="0"/>
        <v>3600</v>
      </c>
      <c r="M82" s="105">
        <f t="shared" si="0"/>
        <v>3600</v>
      </c>
      <c r="N82" s="105">
        <f t="shared" si="0"/>
        <v>6137.28</v>
      </c>
      <c r="O82" s="105">
        <f t="shared" si="0"/>
        <v>267497.27999999997</v>
      </c>
      <c r="P82" s="107"/>
      <c r="Q82" s="38"/>
    </row>
    <row r="83" spans="1:17" ht="12.75" customHeight="1" x14ac:dyDescent="0.2">
      <c r="A83" s="26"/>
      <c r="B83" s="62"/>
      <c r="C83" s="75" t="str">
        <f>IF(($H$59&gt;0),$F$59,$F$60)</f>
        <v>ŠR - FM EHP</v>
      </c>
      <c r="D83" s="105">
        <f t="shared" ref="D83:O83" si="1">D81-(D82+D84)</f>
        <v>19500</v>
      </c>
      <c r="E83" s="105">
        <f t="shared" si="1"/>
        <v>3250</v>
      </c>
      <c r="F83" s="105">
        <f t="shared" si="1"/>
        <v>3250</v>
      </c>
      <c r="G83" s="105">
        <f t="shared" si="1"/>
        <v>1300</v>
      </c>
      <c r="H83" s="105">
        <f t="shared" si="1"/>
        <v>6500</v>
      </c>
      <c r="I83" s="105">
        <f t="shared" si="1"/>
        <v>10400</v>
      </c>
      <c r="J83" s="105">
        <f t="shared" si="1"/>
        <v>910</v>
      </c>
      <c r="K83" s="105">
        <f t="shared" si="1"/>
        <v>780</v>
      </c>
      <c r="L83" s="105">
        <f t="shared" si="1"/>
        <v>650</v>
      </c>
      <c r="M83" s="105">
        <f t="shared" si="1"/>
        <v>650</v>
      </c>
      <c r="N83" s="105">
        <f t="shared" si="1"/>
        <v>1108.1200000000008</v>
      </c>
      <c r="O83" s="105">
        <f t="shared" si="1"/>
        <v>48298.120000000054</v>
      </c>
      <c r="P83" s="107"/>
      <c r="Q83" s="38"/>
    </row>
    <row r="84" spans="1:17" ht="12.75" customHeight="1" x14ac:dyDescent="0.2">
      <c r="A84" s="26"/>
      <c r="B84" s="62"/>
      <c r="C84" s="75" t="s">
        <v>56</v>
      </c>
      <c r="D84" s="105">
        <f t="shared" ref="D84:O84" si="2">D$81*ROUND(VLOOKUP($C84,$F$57:$J$61,3),2)</f>
        <v>22500</v>
      </c>
      <c r="E84" s="105">
        <f t="shared" si="2"/>
        <v>3750</v>
      </c>
      <c r="F84" s="105">
        <f t="shared" si="2"/>
        <v>3750</v>
      </c>
      <c r="G84" s="105">
        <f t="shared" si="2"/>
        <v>1500</v>
      </c>
      <c r="H84" s="105">
        <f t="shared" si="2"/>
        <v>7500</v>
      </c>
      <c r="I84" s="105">
        <f t="shared" si="2"/>
        <v>12000</v>
      </c>
      <c r="J84" s="105">
        <f t="shared" si="2"/>
        <v>1050</v>
      </c>
      <c r="K84" s="105">
        <f t="shared" si="2"/>
        <v>900</v>
      </c>
      <c r="L84" s="105">
        <f t="shared" si="2"/>
        <v>750</v>
      </c>
      <c r="M84" s="105">
        <f t="shared" si="2"/>
        <v>750</v>
      </c>
      <c r="N84" s="105">
        <f t="shared" si="2"/>
        <v>1278.5999999999999</v>
      </c>
      <c r="O84" s="105">
        <f t="shared" si="2"/>
        <v>55728.6</v>
      </c>
      <c r="P84" s="107"/>
      <c r="Q84" s="38"/>
    </row>
    <row r="85" spans="1:17" ht="8.25" customHeight="1" x14ac:dyDescent="0.2">
      <c r="A85" s="43"/>
      <c r="B85" s="60"/>
      <c r="C85" s="22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73"/>
      <c r="Q85" s="38"/>
    </row>
    <row r="86" spans="1:17" ht="24.75" customHeight="1" x14ac:dyDescent="0.2">
      <c r="A86" s="43"/>
      <c r="B86" s="49"/>
      <c r="C86" s="33" t="s">
        <v>51</v>
      </c>
      <c r="D86" s="92">
        <v>150000</v>
      </c>
      <c r="E86" s="92">
        <v>25000</v>
      </c>
      <c r="F86" s="92">
        <v>25000</v>
      </c>
      <c r="G86" s="92">
        <v>10000</v>
      </c>
      <c r="H86" s="92">
        <v>50000</v>
      </c>
      <c r="I86" s="92">
        <v>80000</v>
      </c>
      <c r="J86" s="92">
        <v>7000</v>
      </c>
      <c r="K86" s="92">
        <v>6000</v>
      </c>
      <c r="L86" s="92">
        <v>5000</v>
      </c>
      <c r="M86" s="92">
        <v>5000</v>
      </c>
      <c r="N86" s="92">
        <v>8524</v>
      </c>
      <c r="O86" s="92">
        <f>SUM(D86:N86)</f>
        <v>371524</v>
      </c>
      <c r="P86" s="76"/>
      <c r="Q86" s="38"/>
    </row>
    <row r="87" spans="1:17" ht="12.75" customHeight="1" x14ac:dyDescent="0.2">
      <c r="A87" s="26"/>
      <c r="B87" s="62"/>
      <c r="C87" s="75" t="str">
        <f>IF(($H$57&gt;0),$F$57,$F$58)</f>
        <v>FM EHP</v>
      </c>
      <c r="D87" s="105">
        <f t="shared" ref="D87:O87" si="3">D$81*ROUND(VLOOKUP($C87,$F$57:$J$61,3),2)</f>
        <v>108000</v>
      </c>
      <c r="E87" s="105">
        <f t="shared" si="3"/>
        <v>18000</v>
      </c>
      <c r="F87" s="105">
        <f t="shared" si="3"/>
        <v>18000</v>
      </c>
      <c r="G87" s="105">
        <f t="shared" si="3"/>
        <v>7200</v>
      </c>
      <c r="H87" s="105">
        <f t="shared" si="3"/>
        <v>36000</v>
      </c>
      <c r="I87" s="105">
        <f t="shared" si="3"/>
        <v>57600</v>
      </c>
      <c r="J87" s="105">
        <f t="shared" si="3"/>
        <v>5040</v>
      </c>
      <c r="K87" s="105">
        <f t="shared" si="3"/>
        <v>4320</v>
      </c>
      <c r="L87" s="105">
        <f t="shared" si="3"/>
        <v>3600</v>
      </c>
      <c r="M87" s="105">
        <f t="shared" si="3"/>
        <v>3600</v>
      </c>
      <c r="N87" s="105">
        <f t="shared" si="3"/>
        <v>6137.28</v>
      </c>
      <c r="O87" s="105">
        <f t="shared" si="3"/>
        <v>267497.27999999997</v>
      </c>
      <c r="P87" s="107"/>
      <c r="Q87" s="38"/>
    </row>
    <row r="88" spans="1:17" ht="12.75" customHeight="1" x14ac:dyDescent="0.2">
      <c r="A88" s="26"/>
      <c r="B88" s="62"/>
      <c r="C88" s="75" t="str">
        <f>IF(($H$59&gt;0),$F$59,$F$60)</f>
        <v>ŠR - FM EHP</v>
      </c>
      <c r="D88" s="105">
        <f t="shared" ref="D88:O88" si="4">D86-(D87+D89)</f>
        <v>19500</v>
      </c>
      <c r="E88" s="105">
        <f t="shared" si="4"/>
        <v>3250</v>
      </c>
      <c r="F88" s="105">
        <f t="shared" si="4"/>
        <v>3250</v>
      </c>
      <c r="G88" s="105">
        <f t="shared" si="4"/>
        <v>1300</v>
      </c>
      <c r="H88" s="105">
        <f t="shared" si="4"/>
        <v>6500</v>
      </c>
      <c r="I88" s="105">
        <f t="shared" si="4"/>
        <v>10400</v>
      </c>
      <c r="J88" s="105">
        <f t="shared" si="4"/>
        <v>910</v>
      </c>
      <c r="K88" s="105">
        <f t="shared" si="4"/>
        <v>780</v>
      </c>
      <c r="L88" s="105">
        <f t="shared" si="4"/>
        <v>650</v>
      </c>
      <c r="M88" s="105">
        <f t="shared" si="4"/>
        <v>650</v>
      </c>
      <c r="N88" s="105">
        <f t="shared" si="4"/>
        <v>1108.1200000000008</v>
      </c>
      <c r="O88" s="105">
        <f t="shared" si="4"/>
        <v>48298.120000000054</v>
      </c>
      <c r="P88" s="107"/>
      <c r="Q88" s="38"/>
    </row>
    <row r="89" spans="1:17" ht="12.75" customHeight="1" x14ac:dyDescent="0.2">
      <c r="A89" s="26"/>
      <c r="B89" s="62"/>
      <c r="C89" s="75" t="s">
        <v>56</v>
      </c>
      <c r="D89" s="105">
        <f t="shared" ref="D89:O89" si="5">D$81*ROUND(VLOOKUP($C89,$F$57:$J$61,3),2)</f>
        <v>22500</v>
      </c>
      <c r="E89" s="105">
        <f t="shared" si="5"/>
        <v>3750</v>
      </c>
      <c r="F89" s="105">
        <f t="shared" si="5"/>
        <v>3750</v>
      </c>
      <c r="G89" s="105">
        <f t="shared" si="5"/>
        <v>1500</v>
      </c>
      <c r="H89" s="105">
        <f t="shared" si="5"/>
        <v>7500</v>
      </c>
      <c r="I89" s="105">
        <f t="shared" si="5"/>
        <v>12000</v>
      </c>
      <c r="J89" s="105">
        <f t="shared" si="5"/>
        <v>1050</v>
      </c>
      <c r="K89" s="105">
        <f t="shared" si="5"/>
        <v>900</v>
      </c>
      <c r="L89" s="105">
        <f t="shared" si="5"/>
        <v>750</v>
      </c>
      <c r="M89" s="105">
        <f t="shared" si="5"/>
        <v>750</v>
      </c>
      <c r="N89" s="105">
        <f t="shared" si="5"/>
        <v>1278.5999999999999</v>
      </c>
      <c r="O89" s="105">
        <f t="shared" si="5"/>
        <v>55728.6</v>
      </c>
      <c r="P89" s="107"/>
      <c r="Q89" s="38"/>
    </row>
    <row r="90" spans="1:17" ht="8.25" customHeight="1" x14ac:dyDescent="0.2">
      <c r="A90" s="43"/>
      <c r="B90" s="60"/>
      <c r="C90" s="22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73"/>
      <c r="Q90" s="38"/>
    </row>
    <row r="91" spans="1:17" ht="24.75" customHeight="1" x14ac:dyDescent="0.2">
      <c r="A91" s="43"/>
      <c r="B91" s="49"/>
      <c r="C91" s="33" t="s">
        <v>53</v>
      </c>
      <c r="D91" s="92">
        <v>150000</v>
      </c>
      <c r="E91" s="92">
        <v>25000</v>
      </c>
      <c r="F91" s="92">
        <v>25000</v>
      </c>
      <c r="G91" s="92">
        <v>10000</v>
      </c>
      <c r="H91" s="92">
        <v>50000</v>
      </c>
      <c r="I91" s="92">
        <v>80000</v>
      </c>
      <c r="J91" s="92">
        <v>7000</v>
      </c>
      <c r="K91" s="92">
        <v>6000</v>
      </c>
      <c r="L91" s="92">
        <v>5000</v>
      </c>
      <c r="M91" s="92">
        <v>5000</v>
      </c>
      <c r="N91" s="92">
        <v>8524</v>
      </c>
      <c r="O91" s="92">
        <f>SUM(D91:N91)</f>
        <v>371524</v>
      </c>
      <c r="P91" s="76"/>
      <c r="Q91" s="38"/>
    </row>
    <row r="92" spans="1:17" ht="12.75" customHeight="1" x14ac:dyDescent="0.2">
      <c r="A92" s="26"/>
      <c r="B92" s="62"/>
      <c r="C92" s="75" t="str">
        <f>IF(($H$57&gt;0),$F$57,$F$58)</f>
        <v>FM EHP</v>
      </c>
      <c r="D92" s="105">
        <f t="shared" ref="D92:O92" si="6">D$81*ROUND(VLOOKUP($C92,$F$57:$J$61,3),2)</f>
        <v>108000</v>
      </c>
      <c r="E92" s="105">
        <f t="shared" si="6"/>
        <v>18000</v>
      </c>
      <c r="F92" s="105">
        <f t="shared" si="6"/>
        <v>18000</v>
      </c>
      <c r="G92" s="105">
        <f t="shared" si="6"/>
        <v>7200</v>
      </c>
      <c r="H92" s="105">
        <f t="shared" si="6"/>
        <v>36000</v>
      </c>
      <c r="I92" s="105">
        <f t="shared" si="6"/>
        <v>57600</v>
      </c>
      <c r="J92" s="105">
        <f t="shared" si="6"/>
        <v>5040</v>
      </c>
      <c r="K92" s="105">
        <f t="shared" si="6"/>
        <v>4320</v>
      </c>
      <c r="L92" s="105">
        <f t="shared" si="6"/>
        <v>3600</v>
      </c>
      <c r="M92" s="105">
        <f t="shared" si="6"/>
        <v>3600</v>
      </c>
      <c r="N92" s="105">
        <f t="shared" si="6"/>
        <v>6137.28</v>
      </c>
      <c r="O92" s="105">
        <f t="shared" si="6"/>
        <v>267497.27999999997</v>
      </c>
      <c r="P92" s="107"/>
      <c r="Q92" s="38"/>
    </row>
    <row r="93" spans="1:17" ht="12.75" customHeight="1" x14ac:dyDescent="0.2">
      <c r="A93" s="26"/>
      <c r="B93" s="62"/>
      <c r="C93" s="75" t="str">
        <f>IF(($H$59&gt;0),$F$59,$F$60)</f>
        <v>ŠR - FM EHP</v>
      </c>
      <c r="D93" s="105">
        <f t="shared" ref="D93:O93" si="7">D91-(D92+D94)</f>
        <v>19500</v>
      </c>
      <c r="E93" s="105">
        <f t="shared" si="7"/>
        <v>3250</v>
      </c>
      <c r="F93" s="105">
        <f t="shared" si="7"/>
        <v>3250</v>
      </c>
      <c r="G93" s="105">
        <f t="shared" si="7"/>
        <v>1300</v>
      </c>
      <c r="H93" s="105">
        <f t="shared" si="7"/>
        <v>6500</v>
      </c>
      <c r="I93" s="105">
        <f t="shared" si="7"/>
        <v>10400</v>
      </c>
      <c r="J93" s="105">
        <f t="shared" si="7"/>
        <v>910</v>
      </c>
      <c r="K93" s="105">
        <f t="shared" si="7"/>
        <v>780</v>
      </c>
      <c r="L93" s="105">
        <f t="shared" si="7"/>
        <v>650</v>
      </c>
      <c r="M93" s="105">
        <f t="shared" si="7"/>
        <v>650</v>
      </c>
      <c r="N93" s="105">
        <f t="shared" si="7"/>
        <v>1108.1200000000008</v>
      </c>
      <c r="O93" s="105">
        <f t="shared" si="7"/>
        <v>48298.120000000054</v>
      </c>
      <c r="P93" s="107"/>
      <c r="Q93" s="38"/>
    </row>
    <row r="94" spans="1:17" ht="12.75" customHeight="1" x14ac:dyDescent="0.2">
      <c r="A94" s="26"/>
      <c r="B94" s="62"/>
      <c r="C94" s="75" t="s">
        <v>56</v>
      </c>
      <c r="D94" s="105">
        <f t="shared" ref="D94:O94" si="8">D$81*ROUND(VLOOKUP($C94,$F$57:$J$61,3),2)</f>
        <v>22500</v>
      </c>
      <c r="E94" s="105">
        <f t="shared" si="8"/>
        <v>3750</v>
      </c>
      <c r="F94" s="105">
        <f t="shared" si="8"/>
        <v>3750</v>
      </c>
      <c r="G94" s="105">
        <f t="shared" si="8"/>
        <v>1500</v>
      </c>
      <c r="H94" s="105">
        <f t="shared" si="8"/>
        <v>7500</v>
      </c>
      <c r="I94" s="105">
        <f t="shared" si="8"/>
        <v>12000</v>
      </c>
      <c r="J94" s="105">
        <f t="shared" si="8"/>
        <v>1050</v>
      </c>
      <c r="K94" s="105">
        <f t="shared" si="8"/>
        <v>900</v>
      </c>
      <c r="L94" s="105">
        <f t="shared" si="8"/>
        <v>750</v>
      </c>
      <c r="M94" s="105">
        <f t="shared" si="8"/>
        <v>750</v>
      </c>
      <c r="N94" s="105">
        <f t="shared" si="8"/>
        <v>1278.5999999999999</v>
      </c>
      <c r="O94" s="105">
        <f t="shared" si="8"/>
        <v>55728.6</v>
      </c>
      <c r="P94" s="107"/>
      <c r="Q94" s="38"/>
    </row>
    <row r="95" spans="1:17" ht="8.25" customHeight="1" x14ac:dyDescent="0.2">
      <c r="A95" s="43"/>
      <c r="B95" s="60"/>
      <c r="C95" s="22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73"/>
      <c r="Q95" s="38"/>
    </row>
    <row r="96" spans="1:17" ht="24.75" customHeight="1" x14ac:dyDescent="0.2">
      <c r="A96" s="43"/>
      <c r="B96" s="49"/>
      <c r="C96" s="33" t="s">
        <v>55</v>
      </c>
      <c r="D96" s="92">
        <v>150000</v>
      </c>
      <c r="E96" s="92">
        <v>25000</v>
      </c>
      <c r="F96" s="92">
        <v>25000</v>
      </c>
      <c r="G96" s="92">
        <v>10000</v>
      </c>
      <c r="H96" s="92">
        <v>50000</v>
      </c>
      <c r="I96" s="92">
        <v>80000</v>
      </c>
      <c r="J96" s="92">
        <v>7000</v>
      </c>
      <c r="K96" s="92">
        <v>6000</v>
      </c>
      <c r="L96" s="92">
        <v>5000</v>
      </c>
      <c r="M96" s="92">
        <v>5000</v>
      </c>
      <c r="N96" s="92">
        <v>8524</v>
      </c>
      <c r="O96" s="92">
        <f>SUM(D96:N96)</f>
        <v>371524</v>
      </c>
      <c r="P96" s="76"/>
      <c r="Q96" s="38"/>
    </row>
    <row r="97" spans="1:17" ht="12.75" customHeight="1" x14ac:dyDescent="0.2">
      <c r="A97" s="26"/>
      <c r="B97" s="62"/>
      <c r="C97" s="75" t="str">
        <f>IF(($H$57&gt;0),$F$57,$F$58)</f>
        <v>FM EHP</v>
      </c>
      <c r="D97" s="105">
        <f t="shared" ref="D97:O97" si="9">D$81*ROUND(VLOOKUP($C97,$F$57:$J$61,3),2)</f>
        <v>108000</v>
      </c>
      <c r="E97" s="105">
        <f t="shared" si="9"/>
        <v>18000</v>
      </c>
      <c r="F97" s="105">
        <f t="shared" si="9"/>
        <v>18000</v>
      </c>
      <c r="G97" s="105">
        <f t="shared" si="9"/>
        <v>7200</v>
      </c>
      <c r="H97" s="105">
        <f t="shared" si="9"/>
        <v>36000</v>
      </c>
      <c r="I97" s="105">
        <f t="shared" si="9"/>
        <v>57600</v>
      </c>
      <c r="J97" s="105">
        <f t="shared" si="9"/>
        <v>5040</v>
      </c>
      <c r="K97" s="105">
        <f t="shared" si="9"/>
        <v>4320</v>
      </c>
      <c r="L97" s="105">
        <f t="shared" si="9"/>
        <v>3600</v>
      </c>
      <c r="M97" s="105">
        <f t="shared" si="9"/>
        <v>3600</v>
      </c>
      <c r="N97" s="105">
        <f t="shared" si="9"/>
        <v>6137.28</v>
      </c>
      <c r="O97" s="105">
        <f t="shared" si="9"/>
        <v>267497.27999999997</v>
      </c>
      <c r="P97" s="107"/>
      <c r="Q97" s="38"/>
    </row>
    <row r="98" spans="1:17" ht="12.75" customHeight="1" x14ac:dyDescent="0.2">
      <c r="A98" s="26"/>
      <c r="B98" s="62"/>
      <c r="C98" s="75" t="str">
        <f>IF(($H$59&gt;0),$F$59,$F$60)</f>
        <v>ŠR - FM EHP</v>
      </c>
      <c r="D98" s="105">
        <f t="shared" ref="D98:O98" si="10">D96-(D97+D99)</f>
        <v>19500</v>
      </c>
      <c r="E98" s="105">
        <f t="shared" si="10"/>
        <v>3250</v>
      </c>
      <c r="F98" s="105">
        <f t="shared" si="10"/>
        <v>3250</v>
      </c>
      <c r="G98" s="105">
        <f t="shared" si="10"/>
        <v>1300</v>
      </c>
      <c r="H98" s="105">
        <f t="shared" si="10"/>
        <v>6500</v>
      </c>
      <c r="I98" s="105">
        <f t="shared" si="10"/>
        <v>10400</v>
      </c>
      <c r="J98" s="105">
        <f t="shared" si="10"/>
        <v>910</v>
      </c>
      <c r="K98" s="105">
        <f t="shared" si="10"/>
        <v>780</v>
      </c>
      <c r="L98" s="105">
        <f t="shared" si="10"/>
        <v>650</v>
      </c>
      <c r="M98" s="105">
        <f t="shared" si="10"/>
        <v>650</v>
      </c>
      <c r="N98" s="105">
        <f t="shared" si="10"/>
        <v>1108.1200000000008</v>
      </c>
      <c r="O98" s="105">
        <f t="shared" si="10"/>
        <v>48298.120000000054</v>
      </c>
      <c r="P98" s="107"/>
      <c r="Q98" s="38"/>
    </row>
    <row r="99" spans="1:17" ht="12.75" customHeight="1" x14ac:dyDescent="0.2">
      <c r="A99" s="26"/>
      <c r="B99" s="62"/>
      <c r="C99" s="75" t="s">
        <v>56</v>
      </c>
      <c r="D99" s="105">
        <f t="shared" ref="D99:O99" si="11">D$81*ROUND(VLOOKUP($C99,$F$57:$J$61,3),2)</f>
        <v>22500</v>
      </c>
      <c r="E99" s="105">
        <f t="shared" si="11"/>
        <v>3750</v>
      </c>
      <c r="F99" s="105">
        <f t="shared" si="11"/>
        <v>3750</v>
      </c>
      <c r="G99" s="105">
        <f t="shared" si="11"/>
        <v>1500</v>
      </c>
      <c r="H99" s="105">
        <f t="shared" si="11"/>
        <v>7500</v>
      </c>
      <c r="I99" s="105">
        <f t="shared" si="11"/>
        <v>12000</v>
      </c>
      <c r="J99" s="105">
        <f t="shared" si="11"/>
        <v>1050</v>
      </c>
      <c r="K99" s="105">
        <f t="shared" si="11"/>
        <v>900</v>
      </c>
      <c r="L99" s="105">
        <f t="shared" si="11"/>
        <v>750</v>
      </c>
      <c r="M99" s="105">
        <f t="shared" si="11"/>
        <v>750</v>
      </c>
      <c r="N99" s="105">
        <f t="shared" si="11"/>
        <v>1278.5999999999999</v>
      </c>
      <c r="O99" s="105">
        <f t="shared" si="11"/>
        <v>55728.6</v>
      </c>
      <c r="P99" s="107"/>
      <c r="Q99" s="38"/>
    </row>
    <row r="100" spans="1:17" ht="8.25" customHeight="1" x14ac:dyDescent="0.2">
      <c r="A100" s="43"/>
      <c r="B100" s="60"/>
      <c r="C100" s="22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73"/>
      <c r="Q100" s="38"/>
    </row>
    <row r="101" spans="1:17" ht="24.75" customHeight="1" x14ac:dyDescent="0.2">
      <c r="A101" s="43"/>
      <c r="B101" s="49"/>
      <c r="C101" s="33" t="s">
        <v>57</v>
      </c>
      <c r="D101" s="92">
        <v>150000</v>
      </c>
      <c r="E101" s="92">
        <v>25000</v>
      </c>
      <c r="F101" s="92">
        <v>25000</v>
      </c>
      <c r="G101" s="92">
        <v>10000</v>
      </c>
      <c r="H101" s="92">
        <v>50000</v>
      </c>
      <c r="I101" s="92">
        <v>80000</v>
      </c>
      <c r="J101" s="92">
        <v>7000</v>
      </c>
      <c r="K101" s="92">
        <v>6000</v>
      </c>
      <c r="L101" s="92">
        <v>5000</v>
      </c>
      <c r="M101" s="92">
        <v>5000</v>
      </c>
      <c r="N101" s="92">
        <v>8524</v>
      </c>
      <c r="O101" s="92">
        <f>SUM(D101:N101)</f>
        <v>371524</v>
      </c>
      <c r="P101" s="76"/>
      <c r="Q101" s="38"/>
    </row>
    <row r="102" spans="1:17" ht="12.75" customHeight="1" x14ac:dyDescent="0.2">
      <c r="A102" s="26"/>
      <c r="B102" s="62"/>
      <c r="C102" s="75" t="str">
        <f>IF(($H$57&gt;0),$F$57,$F$58)</f>
        <v>FM EHP</v>
      </c>
      <c r="D102" s="105">
        <f t="shared" ref="D102:O102" si="12">D$81*ROUND(VLOOKUP($C102,$F$57:$J$61,3),2)</f>
        <v>108000</v>
      </c>
      <c r="E102" s="105">
        <f t="shared" si="12"/>
        <v>18000</v>
      </c>
      <c r="F102" s="105">
        <f t="shared" si="12"/>
        <v>18000</v>
      </c>
      <c r="G102" s="105">
        <f t="shared" si="12"/>
        <v>7200</v>
      </c>
      <c r="H102" s="105">
        <f t="shared" si="12"/>
        <v>36000</v>
      </c>
      <c r="I102" s="105">
        <f t="shared" si="12"/>
        <v>57600</v>
      </c>
      <c r="J102" s="105">
        <f t="shared" si="12"/>
        <v>5040</v>
      </c>
      <c r="K102" s="105">
        <f t="shared" si="12"/>
        <v>4320</v>
      </c>
      <c r="L102" s="105">
        <f t="shared" si="12"/>
        <v>3600</v>
      </c>
      <c r="M102" s="105">
        <f t="shared" si="12"/>
        <v>3600</v>
      </c>
      <c r="N102" s="105">
        <f t="shared" si="12"/>
        <v>6137.28</v>
      </c>
      <c r="O102" s="105">
        <f t="shared" si="12"/>
        <v>267497.27999999997</v>
      </c>
      <c r="P102" s="107"/>
      <c r="Q102" s="38"/>
    </row>
    <row r="103" spans="1:17" ht="12.75" customHeight="1" x14ac:dyDescent="0.2">
      <c r="A103" s="26"/>
      <c r="B103" s="62"/>
      <c r="C103" s="75" t="str">
        <f>IF(($H$59&gt;0),$F$59,$F$60)</f>
        <v>ŠR - FM EHP</v>
      </c>
      <c r="D103" s="105">
        <f t="shared" ref="D103:O103" si="13">D101-(D102+D104)</f>
        <v>19500</v>
      </c>
      <c r="E103" s="105">
        <f t="shared" si="13"/>
        <v>3250</v>
      </c>
      <c r="F103" s="105">
        <f t="shared" si="13"/>
        <v>3250</v>
      </c>
      <c r="G103" s="105">
        <f t="shared" si="13"/>
        <v>1300</v>
      </c>
      <c r="H103" s="105">
        <f t="shared" si="13"/>
        <v>6500</v>
      </c>
      <c r="I103" s="105">
        <f t="shared" si="13"/>
        <v>10400</v>
      </c>
      <c r="J103" s="105">
        <f t="shared" si="13"/>
        <v>910</v>
      </c>
      <c r="K103" s="105">
        <f t="shared" si="13"/>
        <v>780</v>
      </c>
      <c r="L103" s="105">
        <f t="shared" si="13"/>
        <v>650</v>
      </c>
      <c r="M103" s="105">
        <f t="shared" si="13"/>
        <v>650</v>
      </c>
      <c r="N103" s="105">
        <f t="shared" si="13"/>
        <v>1108.1200000000008</v>
      </c>
      <c r="O103" s="105">
        <f t="shared" si="13"/>
        <v>48298.120000000054</v>
      </c>
      <c r="P103" s="107"/>
      <c r="Q103" s="38"/>
    </row>
    <row r="104" spans="1:17" ht="12.75" customHeight="1" x14ac:dyDescent="0.2">
      <c r="A104" s="26"/>
      <c r="B104" s="62"/>
      <c r="C104" s="75" t="s">
        <v>56</v>
      </c>
      <c r="D104" s="105">
        <f t="shared" ref="D104:O104" si="14">D$81*ROUND(VLOOKUP($C104,$F$57:$J$61,3),2)</f>
        <v>22500</v>
      </c>
      <c r="E104" s="105">
        <f t="shared" si="14"/>
        <v>3750</v>
      </c>
      <c r="F104" s="105">
        <f t="shared" si="14"/>
        <v>3750</v>
      </c>
      <c r="G104" s="105">
        <f t="shared" si="14"/>
        <v>1500</v>
      </c>
      <c r="H104" s="105">
        <f t="shared" si="14"/>
        <v>7500</v>
      </c>
      <c r="I104" s="105">
        <f t="shared" si="14"/>
        <v>12000</v>
      </c>
      <c r="J104" s="105">
        <f t="shared" si="14"/>
        <v>1050</v>
      </c>
      <c r="K104" s="105">
        <f t="shared" si="14"/>
        <v>900</v>
      </c>
      <c r="L104" s="105">
        <f t="shared" si="14"/>
        <v>750</v>
      </c>
      <c r="M104" s="105">
        <f t="shared" si="14"/>
        <v>750</v>
      </c>
      <c r="N104" s="105">
        <f t="shared" si="14"/>
        <v>1278.5999999999999</v>
      </c>
      <c r="O104" s="105">
        <f t="shared" si="14"/>
        <v>55728.6</v>
      </c>
      <c r="P104" s="107"/>
      <c r="Q104" s="38"/>
    </row>
    <row r="105" spans="1:17" ht="8.25" customHeight="1" x14ac:dyDescent="0.2">
      <c r="A105" s="43"/>
      <c r="B105" s="60"/>
      <c r="C105" s="22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73"/>
      <c r="Q105" s="38"/>
    </row>
    <row r="106" spans="1:17" ht="24.75" customHeight="1" x14ac:dyDescent="0.2">
      <c r="A106" s="43"/>
      <c r="B106" s="49"/>
      <c r="C106" s="33" t="s">
        <v>82</v>
      </c>
      <c r="D106" s="92">
        <f t="shared" ref="D106:O106" si="15">(((D101+D96)+D91)+D86)+D81</f>
        <v>750000</v>
      </c>
      <c r="E106" s="92">
        <f t="shared" si="15"/>
        <v>125000</v>
      </c>
      <c r="F106" s="92">
        <f t="shared" si="15"/>
        <v>125000</v>
      </c>
      <c r="G106" s="92">
        <f t="shared" si="15"/>
        <v>50000</v>
      </c>
      <c r="H106" s="92">
        <f t="shared" si="15"/>
        <v>250000</v>
      </c>
      <c r="I106" s="92">
        <f t="shared" si="15"/>
        <v>400000</v>
      </c>
      <c r="J106" s="92">
        <f t="shared" si="15"/>
        <v>35000</v>
      </c>
      <c r="K106" s="92">
        <f t="shared" si="15"/>
        <v>30000</v>
      </c>
      <c r="L106" s="92">
        <f t="shared" si="15"/>
        <v>25000</v>
      </c>
      <c r="M106" s="92">
        <f t="shared" si="15"/>
        <v>25000</v>
      </c>
      <c r="N106" s="92">
        <f t="shared" si="15"/>
        <v>42620</v>
      </c>
      <c r="O106" s="92">
        <f t="shared" si="15"/>
        <v>1857620</v>
      </c>
      <c r="P106" s="76"/>
      <c r="Q106" s="38"/>
    </row>
    <row r="107" spans="1:17" ht="11.25" customHeight="1" x14ac:dyDescent="0.2">
      <c r="A107" s="43"/>
      <c r="B107" s="49"/>
      <c r="C107" s="33" t="str">
        <f>IF(($H$57&gt;0),$F$57,$F$58)</f>
        <v>FM EHP</v>
      </c>
      <c r="D107" s="58">
        <f t="shared" ref="D107:O107" si="16">(((D102+D97)+D92)+D87)+D82</f>
        <v>540000</v>
      </c>
      <c r="E107" s="58">
        <f t="shared" si="16"/>
        <v>90000</v>
      </c>
      <c r="F107" s="58">
        <f t="shared" si="16"/>
        <v>90000</v>
      </c>
      <c r="G107" s="58">
        <f t="shared" si="16"/>
        <v>36000</v>
      </c>
      <c r="H107" s="58">
        <f t="shared" si="16"/>
        <v>180000</v>
      </c>
      <c r="I107" s="58">
        <f t="shared" si="16"/>
        <v>288000</v>
      </c>
      <c r="J107" s="58">
        <f t="shared" si="16"/>
        <v>25200</v>
      </c>
      <c r="K107" s="58">
        <f t="shared" si="16"/>
        <v>21600</v>
      </c>
      <c r="L107" s="58">
        <f t="shared" si="16"/>
        <v>18000</v>
      </c>
      <c r="M107" s="58">
        <f t="shared" si="16"/>
        <v>18000</v>
      </c>
      <c r="N107" s="58">
        <f t="shared" si="16"/>
        <v>30686.399999999998</v>
      </c>
      <c r="O107" s="92">
        <f t="shared" si="16"/>
        <v>1337486.3999999999</v>
      </c>
      <c r="P107" s="76"/>
      <c r="Q107" s="38"/>
    </row>
    <row r="108" spans="1:17" ht="11.25" customHeight="1" x14ac:dyDescent="0.2">
      <c r="A108" s="43"/>
      <c r="B108" s="49"/>
      <c r="C108" s="33" t="str">
        <f>IF(($H$59&gt;0),$F$59,$F$60)</f>
        <v>ŠR - FM EHP</v>
      </c>
      <c r="D108" s="58">
        <f t="shared" ref="D108:O108" si="17">(((D103+D98)+D93)+D88)+D83</f>
        <v>97500</v>
      </c>
      <c r="E108" s="58">
        <f t="shared" si="17"/>
        <v>16250</v>
      </c>
      <c r="F108" s="58">
        <f t="shared" si="17"/>
        <v>16250</v>
      </c>
      <c r="G108" s="58">
        <f t="shared" si="17"/>
        <v>6500</v>
      </c>
      <c r="H108" s="58">
        <f t="shared" si="17"/>
        <v>32500</v>
      </c>
      <c r="I108" s="58">
        <f t="shared" si="17"/>
        <v>52000</v>
      </c>
      <c r="J108" s="58">
        <f t="shared" si="17"/>
        <v>4550</v>
      </c>
      <c r="K108" s="58">
        <f t="shared" si="17"/>
        <v>3900</v>
      </c>
      <c r="L108" s="58">
        <f t="shared" si="17"/>
        <v>3250</v>
      </c>
      <c r="M108" s="58">
        <f t="shared" si="17"/>
        <v>3250</v>
      </c>
      <c r="N108" s="58">
        <f t="shared" si="17"/>
        <v>5540.600000000004</v>
      </c>
      <c r="O108" s="92">
        <f t="shared" si="17"/>
        <v>241490.60000000027</v>
      </c>
      <c r="P108" s="76"/>
      <c r="Q108" s="38"/>
    </row>
    <row r="109" spans="1:17" ht="11.25" customHeight="1" x14ac:dyDescent="0.2">
      <c r="A109" s="43"/>
      <c r="B109" s="49"/>
      <c r="C109" s="33" t="s">
        <v>56</v>
      </c>
      <c r="D109" s="58">
        <f t="shared" ref="D109:O109" si="18">(((D104+D99)+D94)+D89)+D84</f>
        <v>112500</v>
      </c>
      <c r="E109" s="58">
        <f t="shared" si="18"/>
        <v>18750</v>
      </c>
      <c r="F109" s="58">
        <f t="shared" si="18"/>
        <v>18750</v>
      </c>
      <c r="G109" s="58">
        <f t="shared" si="18"/>
        <v>7500</v>
      </c>
      <c r="H109" s="58">
        <f t="shared" si="18"/>
        <v>37500</v>
      </c>
      <c r="I109" s="58">
        <f t="shared" si="18"/>
        <v>60000</v>
      </c>
      <c r="J109" s="58">
        <f t="shared" si="18"/>
        <v>5250</v>
      </c>
      <c r="K109" s="58">
        <f t="shared" si="18"/>
        <v>4500</v>
      </c>
      <c r="L109" s="58">
        <f t="shared" si="18"/>
        <v>3750</v>
      </c>
      <c r="M109" s="58">
        <f t="shared" si="18"/>
        <v>3750</v>
      </c>
      <c r="N109" s="58">
        <f t="shared" si="18"/>
        <v>6393</v>
      </c>
      <c r="O109" s="92">
        <f t="shared" si="18"/>
        <v>278643</v>
      </c>
      <c r="P109" s="76"/>
      <c r="Q109" s="38"/>
    </row>
    <row r="110" spans="1:17" ht="11.25" customHeight="1" x14ac:dyDescent="0.2">
      <c r="A110" s="43"/>
      <c r="B110" s="60"/>
      <c r="C110" s="83"/>
      <c r="D110" s="83"/>
      <c r="E110" s="83"/>
      <c r="F110" s="83"/>
      <c r="G110" s="24"/>
      <c r="H110" s="83"/>
      <c r="I110" s="83"/>
      <c r="J110" s="83"/>
      <c r="K110" s="83"/>
      <c r="L110" s="83"/>
      <c r="M110" s="83"/>
      <c r="N110" s="83"/>
      <c r="O110" s="79"/>
      <c r="P110" s="49"/>
      <c r="Q110" s="38"/>
    </row>
    <row r="111" spans="1:17" ht="11.25" customHeight="1" x14ac:dyDescent="0.2">
      <c r="A111" s="43"/>
      <c r="B111" s="49"/>
      <c r="C111" s="145" t="s">
        <v>83</v>
      </c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20"/>
      <c r="P111" s="68"/>
      <c r="Q111" s="38"/>
    </row>
    <row r="112" spans="1:17" ht="11.25" customHeight="1" x14ac:dyDescent="0.2">
      <c r="A112" s="43"/>
      <c r="B112" s="49"/>
      <c r="C112" s="119"/>
      <c r="D112" s="119"/>
      <c r="E112" s="119"/>
      <c r="F112" s="119"/>
      <c r="G112" s="119"/>
      <c r="H112" s="119"/>
      <c r="I112" s="119"/>
      <c r="J112" s="119"/>
      <c r="K112" s="119"/>
      <c r="L112" s="119"/>
      <c r="M112" s="119"/>
      <c r="N112" s="119"/>
      <c r="O112" s="120"/>
      <c r="P112" s="68"/>
      <c r="Q112" s="38"/>
    </row>
    <row r="113" spans="1:17" ht="24.75" customHeight="1" x14ac:dyDescent="0.2">
      <c r="A113" s="43"/>
      <c r="B113" s="49"/>
      <c r="C113" s="93" t="s">
        <v>43</v>
      </c>
      <c r="D113" s="93" t="s">
        <v>71</v>
      </c>
      <c r="E113" s="20" t="s">
        <v>72</v>
      </c>
      <c r="F113" s="99" t="s">
        <v>73</v>
      </c>
      <c r="G113" s="20" t="s">
        <v>74</v>
      </c>
      <c r="H113" s="99" t="s">
        <v>75</v>
      </c>
      <c r="I113" s="20" t="s">
        <v>76</v>
      </c>
      <c r="J113" s="99" t="s">
        <v>77</v>
      </c>
      <c r="K113" s="20" t="s">
        <v>78</v>
      </c>
      <c r="L113" s="99" t="s">
        <v>79</v>
      </c>
      <c r="M113" s="20" t="s">
        <v>80</v>
      </c>
      <c r="N113" s="99" t="s">
        <v>81</v>
      </c>
      <c r="O113" s="99" t="s">
        <v>82</v>
      </c>
      <c r="P113" s="68"/>
      <c r="Q113" s="38"/>
    </row>
    <row r="114" spans="1:17" ht="24.75" customHeight="1" x14ac:dyDescent="0.2">
      <c r="A114" s="43"/>
      <c r="B114" s="49"/>
      <c r="C114" s="33" t="s">
        <v>49</v>
      </c>
      <c r="D114" s="92">
        <v>150000</v>
      </c>
      <c r="E114" s="92">
        <v>25000</v>
      </c>
      <c r="F114" s="92">
        <v>25000</v>
      </c>
      <c r="G114" s="92">
        <v>10000</v>
      </c>
      <c r="H114" s="92">
        <v>50000</v>
      </c>
      <c r="I114" s="92">
        <v>80000</v>
      </c>
      <c r="J114" s="92">
        <v>7000</v>
      </c>
      <c r="K114" s="92">
        <v>6000</v>
      </c>
      <c r="L114" s="92">
        <v>5000</v>
      </c>
      <c r="M114" s="92">
        <v>5000</v>
      </c>
      <c r="N114" s="92">
        <v>8524</v>
      </c>
      <c r="O114" s="92">
        <f>SUM(D114:N114)</f>
        <v>371524</v>
      </c>
      <c r="P114" s="68"/>
      <c r="Q114" s="38"/>
    </row>
    <row r="115" spans="1:17" ht="12.75" customHeight="1" x14ac:dyDescent="0.2">
      <c r="A115" s="26"/>
      <c r="B115" s="62"/>
      <c r="C115" s="75" t="str">
        <f>IF(($H$57&gt;0),$F$57,$F$58)</f>
        <v>FM EHP</v>
      </c>
      <c r="D115" s="105">
        <f t="shared" ref="D115:O115" si="19">D$81*ROUND(VLOOKUP($C115,$F$57:$J$61,3),2)</f>
        <v>108000</v>
      </c>
      <c r="E115" s="105">
        <f t="shared" si="19"/>
        <v>18000</v>
      </c>
      <c r="F115" s="105">
        <f t="shared" si="19"/>
        <v>18000</v>
      </c>
      <c r="G115" s="105">
        <f t="shared" si="19"/>
        <v>7200</v>
      </c>
      <c r="H115" s="105">
        <f t="shared" si="19"/>
        <v>36000</v>
      </c>
      <c r="I115" s="105">
        <f t="shared" si="19"/>
        <v>57600</v>
      </c>
      <c r="J115" s="105">
        <f t="shared" si="19"/>
        <v>5040</v>
      </c>
      <c r="K115" s="105">
        <f t="shared" si="19"/>
        <v>4320</v>
      </c>
      <c r="L115" s="105">
        <f t="shared" si="19"/>
        <v>3600</v>
      </c>
      <c r="M115" s="105">
        <f t="shared" si="19"/>
        <v>3600</v>
      </c>
      <c r="N115" s="105">
        <f t="shared" si="19"/>
        <v>6137.28</v>
      </c>
      <c r="O115" s="105">
        <f t="shared" si="19"/>
        <v>267497.27999999997</v>
      </c>
      <c r="P115" s="107"/>
      <c r="Q115" s="38"/>
    </row>
    <row r="116" spans="1:17" ht="12.75" customHeight="1" x14ac:dyDescent="0.2">
      <c r="A116" s="26"/>
      <c r="B116" s="62"/>
      <c r="C116" s="75" t="str">
        <f>IF(($H$59&gt;0),$F$59,$F$60)</f>
        <v>ŠR - FM EHP</v>
      </c>
      <c r="D116" s="105">
        <f t="shared" ref="D116:O116" si="20">D114-(D115+D117)</f>
        <v>19500</v>
      </c>
      <c r="E116" s="105">
        <f t="shared" si="20"/>
        <v>3250</v>
      </c>
      <c r="F116" s="105">
        <f t="shared" si="20"/>
        <v>3250</v>
      </c>
      <c r="G116" s="105">
        <f t="shared" si="20"/>
        <v>1300</v>
      </c>
      <c r="H116" s="105">
        <f t="shared" si="20"/>
        <v>6500</v>
      </c>
      <c r="I116" s="105">
        <f t="shared" si="20"/>
        <v>10400</v>
      </c>
      <c r="J116" s="105">
        <f t="shared" si="20"/>
        <v>910</v>
      </c>
      <c r="K116" s="105">
        <f t="shared" si="20"/>
        <v>780</v>
      </c>
      <c r="L116" s="105">
        <f t="shared" si="20"/>
        <v>650</v>
      </c>
      <c r="M116" s="105">
        <f t="shared" si="20"/>
        <v>650</v>
      </c>
      <c r="N116" s="105">
        <f t="shared" si="20"/>
        <v>1108.1200000000008</v>
      </c>
      <c r="O116" s="105">
        <f t="shared" si="20"/>
        <v>48298.120000000054</v>
      </c>
      <c r="P116" s="107"/>
      <c r="Q116" s="38"/>
    </row>
    <row r="117" spans="1:17" ht="12.75" customHeight="1" x14ac:dyDescent="0.2">
      <c r="A117" s="26"/>
      <c r="B117" s="62"/>
      <c r="C117" s="75" t="s">
        <v>56</v>
      </c>
      <c r="D117" s="105">
        <f t="shared" ref="D117:O117" si="21">D$81*ROUND(VLOOKUP($C117,$F$57:$J$61,3),2)</f>
        <v>22500</v>
      </c>
      <c r="E117" s="105">
        <f t="shared" si="21"/>
        <v>3750</v>
      </c>
      <c r="F117" s="105">
        <f t="shared" si="21"/>
        <v>3750</v>
      </c>
      <c r="G117" s="105">
        <f t="shared" si="21"/>
        <v>1500</v>
      </c>
      <c r="H117" s="105">
        <f t="shared" si="21"/>
        <v>7500</v>
      </c>
      <c r="I117" s="105">
        <f t="shared" si="21"/>
        <v>12000</v>
      </c>
      <c r="J117" s="105">
        <f t="shared" si="21"/>
        <v>1050</v>
      </c>
      <c r="K117" s="105">
        <f t="shared" si="21"/>
        <v>900</v>
      </c>
      <c r="L117" s="105">
        <f t="shared" si="21"/>
        <v>750</v>
      </c>
      <c r="M117" s="105">
        <f t="shared" si="21"/>
        <v>750</v>
      </c>
      <c r="N117" s="105">
        <f t="shared" si="21"/>
        <v>1278.5999999999999</v>
      </c>
      <c r="O117" s="105">
        <f t="shared" si="21"/>
        <v>55728.6</v>
      </c>
      <c r="P117" s="107"/>
      <c r="Q117" s="38"/>
    </row>
    <row r="118" spans="1:17" ht="8.25" customHeight="1" x14ac:dyDescent="0.2">
      <c r="A118" s="43"/>
      <c r="B118" s="60"/>
      <c r="C118" s="22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73"/>
      <c r="Q118" s="38"/>
    </row>
    <row r="119" spans="1:17" ht="24.75" customHeight="1" x14ac:dyDescent="0.2">
      <c r="A119" s="43"/>
      <c r="B119" s="49"/>
      <c r="C119" s="33" t="s">
        <v>51</v>
      </c>
      <c r="D119" s="92">
        <v>150000</v>
      </c>
      <c r="E119" s="92">
        <v>25000</v>
      </c>
      <c r="F119" s="92">
        <v>25000</v>
      </c>
      <c r="G119" s="92">
        <v>10000</v>
      </c>
      <c r="H119" s="92">
        <v>50000</v>
      </c>
      <c r="I119" s="92">
        <v>80000</v>
      </c>
      <c r="J119" s="92">
        <v>7000</v>
      </c>
      <c r="K119" s="92">
        <v>6000</v>
      </c>
      <c r="L119" s="92">
        <v>5000</v>
      </c>
      <c r="M119" s="92">
        <v>5000</v>
      </c>
      <c r="N119" s="92">
        <v>8524</v>
      </c>
      <c r="O119" s="92">
        <f>SUM(D119:N119)</f>
        <v>371524</v>
      </c>
      <c r="P119" s="76"/>
      <c r="Q119" s="38"/>
    </row>
    <row r="120" spans="1:17" ht="12.75" customHeight="1" x14ac:dyDescent="0.2">
      <c r="A120" s="26"/>
      <c r="B120" s="62"/>
      <c r="C120" s="75" t="str">
        <f>IF(($H$57&gt;0),$F$57,$F$58)</f>
        <v>FM EHP</v>
      </c>
      <c r="D120" s="105">
        <f t="shared" ref="D120:O120" si="22">D$81*ROUND(VLOOKUP($C120,$F$57:$J$61,3),2)</f>
        <v>108000</v>
      </c>
      <c r="E120" s="105">
        <f t="shared" si="22"/>
        <v>18000</v>
      </c>
      <c r="F120" s="105">
        <f t="shared" si="22"/>
        <v>18000</v>
      </c>
      <c r="G120" s="105">
        <f t="shared" si="22"/>
        <v>7200</v>
      </c>
      <c r="H120" s="105">
        <f t="shared" si="22"/>
        <v>36000</v>
      </c>
      <c r="I120" s="105">
        <f t="shared" si="22"/>
        <v>57600</v>
      </c>
      <c r="J120" s="105">
        <f t="shared" si="22"/>
        <v>5040</v>
      </c>
      <c r="K120" s="105">
        <f t="shared" si="22"/>
        <v>4320</v>
      </c>
      <c r="L120" s="105">
        <f t="shared" si="22"/>
        <v>3600</v>
      </c>
      <c r="M120" s="105">
        <f t="shared" si="22"/>
        <v>3600</v>
      </c>
      <c r="N120" s="105">
        <f t="shared" si="22"/>
        <v>6137.28</v>
      </c>
      <c r="O120" s="105">
        <f t="shared" si="22"/>
        <v>267497.27999999997</v>
      </c>
      <c r="P120" s="107"/>
      <c r="Q120" s="38"/>
    </row>
    <row r="121" spans="1:17" ht="12.75" customHeight="1" x14ac:dyDescent="0.2">
      <c r="A121" s="26"/>
      <c r="B121" s="62"/>
      <c r="C121" s="75" t="str">
        <f>IF(($H$59&gt;0),$F$59,$F$60)</f>
        <v>ŠR - FM EHP</v>
      </c>
      <c r="D121" s="105">
        <f t="shared" ref="D121:O121" si="23">D119-(D120+D122)</f>
        <v>19500</v>
      </c>
      <c r="E121" s="105">
        <f t="shared" si="23"/>
        <v>3250</v>
      </c>
      <c r="F121" s="105">
        <f t="shared" si="23"/>
        <v>3250</v>
      </c>
      <c r="G121" s="105">
        <f t="shared" si="23"/>
        <v>1300</v>
      </c>
      <c r="H121" s="105">
        <f t="shared" si="23"/>
        <v>6500</v>
      </c>
      <c r="I121" s="105">
        <f t="shared" si="23"/>
        <v>10400</v>
      </c>
      <c r="J121" s="105">
        <f t="shared" si="23"/>
        <v>910</v>
      </c>
      <c r="K121" s="105">
        <f t="shared" si="23"/>
        <v>780</v>
      </c>
      <c r="L121" s="105">
        <f t="shared" si="23"/>
        <v>650</v>
      </c>
      <c r="M121" s="105">
        <f t="shared" si="23"/>
        <v>650</v>
      </c>
      <c r="N121" s="105">
        <f t="shared" si="23"/>
        <v>1108.1200000000008</v>
      </c>
      <c r="O121" s="105">
        <f t="shared" si="23"/>
        <v>48298.120000000054</v>
      </c>
      <c r="P121" s="107"/>
      <c r="Q121" s="38"/>
    </row>
    <row r="122" spans="1:17" ht="12.75" customHeight="1" x14ac:dyDescent="0.2">
      <c r="A122" s="26"/>
      <c r="B122" s="62"/>
      <c r="C122" s="75" t="s">
        <v>56</v>
      </c>
      <c r="D122" s="105">
        <f t="shared" ref="D122:O122" si="24">D$81*ROUND(VLOOKUP($C122,$F$57:$J$61,3),2)</f>
        <v>22500</v>
      </c>
      <c r="E122" s="105">
        <f t="shared" si="24"/>
        <v>3750</v>
      </c>
      <c r="F122" s="105">
        <f t="shared" si="24"/>
        <v>3750</v>
      </c>
      <c r="G122" s="105">
        <f t="shared" si="24"/>
        <v>1500</v>
      </c>
      <c r="H122" s="105">
        <f t="shared" si="24"/>
        <v>7500</v>
      </c>
      <c r="I122" s="105">
        <f t="shared" si="24"/>
        <v>12000</v>
      </c>
      <c r="J122" s="105">
        <f t="shared" si="24"/>
        <v>1050</v>
      </c>
      <c r="K122" s="105">
        <f t="shared" si="24"/>
        <v>900</v>
      </c>
      <c r="L122" s="105">
        <f t="shared" si="24"/>
        <v>750</v>
      </c>
      <c r="M122" s="105">
        <f t="shared" si="24"/>
        <v>750</v>
      </c>
      <c r="N122" s="105">
        <f t="shared" si="24"/>
        <v>1278.5999999999999</v>
      </c>
      <c r="O122" s="105">
        <f t="shared" si="24"/>
        <v>55728.6</v>
      </c>
      <c r="P122" s="107"/>
      <c r="Q122" s="38"/>
    </row>
    <row r="123" spans="1:17" ht="8.25" customHeight="1" x14ac:dyDescent="0.2">
      <c r="A123" s="43"/>
      <c r="B123" s="60"/>
      <c r="C123" s="22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73"/>
      <c r="Q123" s="38"/>
    </row>
    <row r="124" spans="1:17" ht="24.75" customHeight="1" x14ac:dyDescent="0.2">
      <c r="A124" s="43"/>
      <c r="B124" s="49"/>
      <c r="C124" s="33" t="s">
        <v>53</v>
      </c>
      <c r="D124" s="92">
        <v>150000</v>
      </c>
      <c r="E124" s="92">
        <v>25000</v>
      </c>
      <c r="F124" s="92">
        <v>25000</v>
      </c>
      <c r="G124" s="92">
        <v>10000</v>
      </c>
      <c r="H124" s="92">
        <v>50000</v>
      </c>
      <c r="I124" s="92">
        <v>80000</v>
      </c>
      <c r="J124" s="92">
        <v>7000</v>
      </c>
      <c r="K124" s="92">
        <v>6000</v>
      </c>
      <c r="L124" s="92">
        <v>5000</v>
      </c>
      <c r="M124" s="92">
        <v>5000</v>
      </c>
      <c r="N124" s="92">
        <v>8524</v>
      </c>
      <c r="O124" s="92">
        <f>SUM(D124:N124)</f>
        <v>371524</v>
      </c>
      <c r="P124" s="76"/>
      <c r="Q124" s="38"/>
    </row>
    <row r="125" spans="1:17" ht="12.75" customHeight="1" x14ac:dyDescent="0.2">
      <c r="A125" s="26"/>
      <c r="B125" s="62"/>
      <c r="C125" s="75" t="str">
        <f>IF(($H$57&gt;0),$F$57,$F$58)</f>
        <v>FM EHP</v>
      </c>
      <c r="D125" s="105">
        <f t="shared" ref="D125:O125" si="25">D$81*ROUND(VLOOKUP($C125,$F$57:$J$61,3),2)</f>
        <v>108000</v>
      </c>
      <c r="E125" s="105">
        <f t="shared" si="25"/>
        <v>18000</v>
      </c>
      <c r="F125" s="105">
        <f t="shared" si="25"/>
        <v>18000</v>
      </c>
      <c r="G125" s="105">
        <f t="shared" si="25"/>
        <v>7200</v>
      </c>
      <c r="H125" s="105">
        <f t="shared" si="25"/>
        <v>36000</v>
      </c>
      <c r="I125" s="105">
        <f t="shared" si="25"/>
        <v>57600</v>
      </c>
      <c r="J125" s="105">
        <f t="shared" si="25"/>
        <v>5040</v>
      </c>
      <c r="K125" s="105">
        <f t="shared" si="25"/>
        <v>4320</v>
      </c>
      <c r="L125" s="105">
        <f t="shared" si="25"/>
        <v>3600</v>
      </c>
      <c r="M125" s="105">
        <f t="shared" si="25"/>
        <v>3600</v>
      </c>
      <c r="N125" s="105">
        <f t="shared" si="25"/>
        <v>6137.28</v>
      </c>
      <c r="O125" s="105">
        <f t="shared" si="25"/>
        <v>267497.27999999997</v>
      </c>
      <c r="P125" s="107"/>
      <c r="Q125" s="38"/>
    </row>
    <row r="126" spans="1:17" ht="12.75" customHeight="1" x14ac:dyDescent="0.2">
      <c r="A126" s="26"/>
      <c r="B126" s="62"/>
      <c r="C126" s="75" t="str">
        <f>IF(($H$59&gt;0),$F$59,$F$60)</f>
        <v>ŠR - FM EHP</v>
      </c>
      <c r="D126" s="105">
        <f t="shared" ref="D126:O126" si="26">D124-(D125+D127)</f>
        <v>19500</v>
      </c>
      <c r="E126" s="105">
        <f t="shared" si="26"/>
        <v>3250</v>
      </c>
      <c r="F126" s="105">
        <f t="shared" si="26"/>
        <v>3250</v>
      </c>
      <c r="G126" s="105">
        <f t="shared" si="26"/>
        <v>1300</v>
      </c>
      <c r="H126" s="105">
        <f t="shared" si="26"/>
        <v>6500</v>
      </c>
      <c r="I126" s="105">
        <f t="shared" si="26"/>
        <v>10400</v>
      </c>
      <c r="J126" s="105">
        <f t="shared" si="26"/>
        <v>910</v>
      </c>
      <c r="K126" s="105">
        <f t="shared" si="26"/>
        <v>780</v>
      </c>
      <c r="L126" s="105">
        <f t="shared" si="26"/>
        <v>650</v>
      </c>
      <c r="M126" s="105">
        <f t="shared" si="26"/>
        <v>650</v>
      </c>
      <c r="N126" s="105">
        <f t="shared" si="26"/>
        <v>1108.1200000000008</v>
      </c>
      <c r="O126" s="105">
        <f t="shared" si="26"/>
        <v>48298.120000000054</v>
      </c>
      <c r="P126" s="107"/>
      <c r="Q126" s="38"/>
    </row>
    <row r="127" spans="1:17" ht="12.75" customHeight="1" x14ac:dyDescent="0.2">
      <c r="A127" s="26"/>
      <c r="B127" s="62"/>
      <c r="C127" s="75" t="s">
        <v>56</v>
      </c>
      <c r="D127" s="105">
        <f t="shared" ref="D127:O127" si="27">D$81*ROUND(VLOOKUP($C127,$F$57:$J$61,3),2)</f>
        <v>22500</v>
      </c>
      <c r="E127" s="105">
        <f t="shared" si="27"/>
        <v>3750</v>
      </c>
      <c r="F127" s="105">
        <f t="shared" si="27"/>
        <v>3750</v>
      </c>
      <c r="G127" s="105">
        <f t="shared" si="27"/>
        <v>1500</v>
      </c>
      <c r="H127" s="105">
        <f t="shared" si="27"/>
        <v>7500</v>
      </c>
      <c r="I127" s="105">
        <f t="shared" si="27"/>
        <v>12000</v>
      </c>
      <c r="J127" s="105">
        <f t="shared" si="27"/>
        <v>1050</v>
      </c>
      <c r="K127" s="105">
        <f t="shared" si="27"/>
        <v>900</v>
      </c>
      <c r="L127" s="105">
        <f t="shared" si="27"/>
        <v>750</v>
      </c>
      <c r="M127" s="105">
        <f t="shared" si="27"/>
        <v>750</v>
      </c>
      <c r="N127" s="105">
        <f t="shared" si="27"/>
        <v>1278.5999999999999</v>
      </c>
      <c r="O127" s="105">
        <f t="shared" si="27"/>
        <v>55728.6</v>
      </c>
      <c r="P127" s="107"/>
      <c r="Q127" s="38"/>
    </row>
    <row r="128" spans="1:17" ht="8.25" customHeight="1" x14ac:dyDescent="0.2">
      <c r="A128" s="43"/>
      <c r="B128" s="60"/>
      <c r="C128" s="22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73"/>
      <c r="Q128" s="38"/>
    </row>
    <row r="129" spans="1:25" ht="24.75" customHeight="1" x14ac:dyDescent="0.2">
      <c r="A129" s="43"/>
      <c r="B129" s="49"/>
      <c r="C129" s="33" t="s">
        <v>55</v>
      </c>
      <c r="D129" s="92">
        <v>150000</v>
      </c>
      <c r="E129" s="92">
        <v>25000</v>
      </c>
      <c r="F129" s="92">
        <v>25000</v>
      </c>
      <c r="G129" s="92">
        <v>10000</v>
      </c>
      <c r="H129" s="92">
        <v>50000</v>
      </c>
      <c r="I129" s="92">
        <v>80000</v>
      </c>
      <c r="J129" s="92">
        <v>7000</v>
      </c>
      <c r="K129" s="92">
        <v>6000</v>
      </c>
      <c r="L129" s="92">
        <v>5000</v>
      </c>
      <c r="M129" s="92">
        <v>5000</v>
      </c>
      <c r="N129" s="92">
        <v>8524</v>
      </c>
      <c r="O129" s="92">
        <f>SUM(D129:N129)</f>
        <v>371524</v>
      </c>
      <c r="P129" s="76"/>
      <c r="Q129" s="38"/>
    </row>
    <row r="130" spans="1:25" ht="12.75" customHeight="1" x14ac:dyDescent="0.2">
      <c r="A130" s="26"/>
      <c r="B130" s="62"/>
      <c r="C130" s="75" t="str">
        <f>IF(($H$57&gt;0),$F$57,$F$58)</f>
        <v>FM EHP</v>
      </c>
      <c r="D130" s="105">
        <f t="shared" ref="D130:O130" si="28">D$81*ROUND(VLOOKUP($C130,$F$57:$J$61,3),2)</f>
        <v>108000</v>
      </c>
      <c r="E130" s="105">
        <f t="shared" si="28"/>
        <v>18000</v>
      </c>
      <c r="F130" s="105">
        <f t="shared" si="28"/>
        <v>18000</v>
      </c>
      <c r="G130" s="105">
        <f t="shared" si="28"/>
        <v>7200</v>
      </c>
      <c r="H130" s="105">
        <f t="shared" si="28"/>
        <v>36000</v>
      </c>
      <c r="I130" s="105">
        <f t="shared" si="28"/>
        <v>57600</v>
      </c>
      <c r="J130" s="105">
        <f t="shared" si="28"/>
        <v>5040</v>
      </c>
      <c r="K130" s="105">
        <f t="shared" si="28"/>
        <v>4320</v>
      </c>
      <c r="L130" s="105">
        <f t="shared" si="28"/>
        <v>3600</v>
      </c>
      <c r="M130" s="105">
        <f t="shared" si="28"/>
        <v>3600</v>
      </c>
      <c r="N130" s="105">
        <f t="shared" si="28"/>
        <v>6137.28</v>
      </c>
      <c r="O130" s="105">
        <f t="shared" si="28"/>
        <v>267497.27999999997</v>
      </c>
      <c r="P130" s="107"/>
      <c r="Q130" s="38"/>
    </row>
    <row r="131" spans="1:25" ht="12.75" customHeight="1" x14ac:dyDescent="0.2">
      <c r="A131" s="26"/>
      <c r="B131" s="62"/>
      <c r="C131" s="75" t="str">
        <f>IF(($H$59&gt;0),$F$59,$F$60)</f>
        <v>ŠR - FM EHP</v>
      </c>
      <c r="D131" s="105">
        <f t="shared" ref="D131:O131" si="29">D129-(D130+D132)</f>
        <v>19500</v>
      </c>
      <c r="E131" s="105">
        <f t="shared" si="29"/>
        <v>3250</v>
      </c>
      <c r="F131" s="105">
        <f t="shared" si="29"/>
        <v>3250</v>
      </c>
      <c r="G131" s="105">
        <f t="shared" si="29"/>
        <v>1300</v>
      </c>
      <c r="H131" s="105">
        <f t="shared" si="29"/>
        <v>6500</v>
      </c>
      <c r="I131" s="105">
        <f t="shared" si="29"/>
        <v>10400</v>
      </c>
      <c r="J131" s="105">
        <f t="shared" si="29"/>
        <v>910</v>
      </c>
      <c r="K131" s="105">
        <f t="shared" si="29"/>
        <v>780</v>
      </c>
      <c r="L131" s="105">
        <f t="shared" si="29"/>
        <v>650</v>
      </c>
      <c r="M131" s="105">
        <f t="shared" si="29"/>
        <v>650</v>
      </c>
      <c r="N131" s="105">
        <f t="shared" si="29"/>
        <v>1108.1200000000008</v>
      </c>
      <c r="O131" s="105">
        <f t="shared" si="29"/>
        <v>48298.120000000054</v>
      </c>
      <c r="P131" s="107"/>
      <c r="Q131" s="38"/>
    </row>
    <row r="132" spans="1:25" ht="12.75" customHeight="1" x14ac:dyDescent="0.2">
      <c r="A132" s="26"/>
      <c r="B132" s="62"/>
      <c r="C132" s="75" t="s">
        <v>56</v>
      </c>
      <c r="D132" s="105">
        <f t="shared" ref="D132:O132" si="30">D$81*ROUND(VLOOKUP($C132,$F$57:$J$61,3),2)</f>
        <v>22500</v>
      </c>
      <c r="E132" s="105">
        <f t="shared" si="30"/>
        <v>3750</v>
      </c>
      <c r="F132" s="105">
        <f t="shared" si="30"/>
        <v>3750</v>
      </c>
      <c r="G132" s="105">
        <f t="shared" si="30"/>
        <v>1500</v>
      </c>
      <c r="H132" s="105">
        <f t="shared" si="30"/>
        <v>7500</v>
      </c>
      <c r="I132" s="105">
        <f t="shared" si="30"/>
        <v>12000</v>
      </c>
      <c r="J132" s="105">
        <f t="shared" si="30"/>
        <v>1050</v>
      </c>
      <c r="K132" s="105">
        <f t="shared" si="30"/>
        <v>900</v>
      </c>
      <c r="L132" s="105">
        <f t="shared" si="30"/>
        <v>750</v>
      </c>
      <c r="M132" s="105">
        <f t="shared" si="30"/>
        <v>750</v>
      </c>
      <c r="N132" s="105">
        <f t="shared" si="30"/>
        <v>1278.5999999999999</v>
      </c>
      <c r="O132" s="105">
        <f t="shared" si="30"/>
        <v>55728.6</v>
      </c>
      <c r="P132" s="107"/>
      <c r="Q132" s="38"/>
    </row>
    <row r="133" spans="1:25" ht="8.25" customHeight="1" x14ac:dyDescent="0.2">
      <c r="A133" s="43"/>
      <c r="B133" s="60"/>
      <c r="C133" s="22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73"/>
      <c r="Q133" s="38"/>
    </row>
    <row r="134" spans="1:25" ht="24.75" customHeight="1" x14ac:dyDescent="0.2">
      <c r="A134" s="43"/>
      <c r="B134" s="49"/>
      <c r="C134" s="33" t="s">
        <v>57</v>
      </c>
      <c r="D134" s="92">
        <v>150000</v>
      </c>
      <c r="E134" s="92">
        <v>25000</v>
      </c>
      <c r="F134" s="92">
        <v>25000</v>
      </c>
      <c r="G134" s="92">
        <v>10000</v>
      </c>
      <c r="H134" s="92">
        <v>50000</v>
      </c>
      <c r="I134" s="92">
        <v>80000</v>
      </c>
      <c r="J134" s="92">
        <v>7000</v>
      </c>
      <c r="K134" s="92">
        <v>6000</v>
      </c>
      <c r="L134" s="92">
        <v>5000</v>
      </c>
      <c r="M134" s="92">
        <v>5000</v>
      </c>
      <c r="N134" s="92">
        <v>8524</v>
      </c>
      <c r="O134" s="92">
        <f>SUM(D134:N134)</f>
        <v>371524</v>
      </c>
      <c r="P134" s="76"/>
      <c r="Q134" s="38"/>
    </row>
    <row r="135" spans="1:25" ht="12.75" customHeight="1" x14ac:dyDescent="0.2">
      <c r="A135" s="26"/>
      <c r="B135" s="62"/>
      <c r="C135" s="75" t="str">
        <f>IF(($H$57&gt;0),$F$57,$F$58)</f>
        <v>FM EHP</v>
      </c>
      <c r="D135" s="105">
        <f t="shared" ref="D135:O135" si="31">D$81*ROUND(VLOOKUP($C135,$F$57:$J$61,3),2)</f>
        <v>108000</v>
      </c>
      <c r="E135" s="105">
        <f t="shared" si="31"/>
        <v>18000</v>
      </c>
      <c r="F135" s="105">
        <f t="shared" si="31"/>
        <v>18000</v>
      </c>
      <c r="G135" s="105">
        <f t="shared" si="31"/>
        <v>7200</v>
      </c>
      <c r="H135" s="105">
        <f t="shared" si="31"/>
        <v>36000</v>
      </c>
      <c r="I135" s="105">
        <f t="shared" si="31"/>
        <v>57600</v>
      </c>
      <c r="J135" s="105">
        <f t="shared" si="31"/>
        <v>5040</v>
      </c>
      <c r="K135" s="105">
        <f t="shared" si="31"/>
        <v>4320</v>
      </c>
      <c r="L135" s="105">
        <f t="shared" si="31"/>
        <v>3600</v>
      </c>
      <c r="M135" s="105">
        <f t="shared" si="31"/>
        <v>3600</v>
      </c>
      <c r="N135" s="105">
        <f t="shared" si="31"/>
        <v>6137.28</v>
      </c>
      <c r="O135" s="105">
        <f t="shared" si="31"/>
        <v>267497.27999999997</v>
      </c>
      <c r="P135" s="107"/>
      <c r="Q135" s="38"/>
    </row>
    <row r="136" spans="1:25" ht="12.75" customHeight="1" x14ac:dyDescent="0.2">
      <c r="A136" s="26"/>
      <c r="B136" s="62"/>
      <c r="C136" s="75" t="str">
        <f>IF(($H$59&gt;0),$F$59,$F$60)</f>
        <v>ŠR - FM EHP</v>
      </c>
      <c r="D136" s="105">
        <f t="shared" ref="D136:O136" si="32">D134-(D135+D137)</f>
        <v>19500</v>
      </c>
      <c r="E136" s="105">
        <f t="shared" si="32"/>
        <v>3250</v>
      </c>
      <c r="F136" s="105">
        <f t="shared" si="32"/>
        <v>3250</v>
      </c>
      <c r="G136" s="105">
        <f t="shared" si="32"/>
        <v>1300</v>
      </c>
      <c r="H136" s="105">
        <f t="shared" si="32"/>
        <v>6500</v>
      </c>
      <c r="I136" s="105">
        <f t="shared" si="32"/>
        <v>10400</v>
      </c>
      <c r="J136" s="105">
        <f t="shared" si="32"/>
        <v>910</v>
      </c>
      <c r="K136" s="105">
        <f t="shared" si="32"/>
        <v>780</v>
      </c>
      <c r="L136" s="105">
        <f t="shared" si="32"/>
        <v>650</v>
      </c>
      <c r="M136" s="105">
        <f t="shared" si="32"/>
        <v>650</v>
      </c>
      <c r="N136" s="105">
        <f t="shared" si="32"/>
        <v>1108.1200000000008</v>
      </c>
      <c r="O136" s="105">
        <f t="shared" si="32"/>
        <v>48298.120000000054</v>
      </c>
      <c r="P136" s="107"/>
      <c r="Q136" s="38"/>
    </row>
    <row r="137" spans="1:25" ht="12.75" customHeight="1" x14ac:dyDescent="0.2">
      <c r="A137" s="26"/>
      <c r="B137" s="62"/>
      <c r="C137" s="75" t="s">
        <v>56</v>
      </c>
      <c r="D137" s="105">
        <f t="shared" ref="D137:O137" si="33">D$81*ROUND(VLOOKUP($C137,$F$57:$J$61,3),2)</f>
        <v>22500</v>
      </c>
      <c r="E137" s="105">
        <f t="shared" si="33"/>
        <v>3750</v>
      </c>
      <c r="F137" s="105">
        <f t="shared" si="33"/>
        <v>3750</v>
      </c>
      <c r="G137" s="105">
        <f t="shared" si="33"/>
        <v>1500</v>
      </c>
      <c r="H137" s="105">
        <f t="shared" si="33"/>
        <v>7500</v>
      </c>
      <c r="I137" s="105">
        <f t="shared" si="33"/>
        <v>12000</v>
      </c>
      <c r="J137" s="105">
        <f t="shared" si="33"/>
        <v>1050</v>
      </c>
      <c r="K137" s="105">
        <f t="shared" si="33"/>
        <v>900</v>
      </c>
      <c r="L137" s="105">
        <f t="shared" si="33"/>
        <v>750</v>
      </c>
      <c r="M137" s="105">
        <f t="shared" si="33"/>
        <v>750</v>
      </c>
      <c r="N137" s="105">
        <f t="shared" si="33"/>
        <v>1278.5999999999999</v>
      </c>
      <c r="O137" s="105">
        <f t="shared" si="33"/>
        <v>55728.6</v>
      </c>
      <c r="P137" s="107"/>
      <c r="Q137" s="38"/>
    </row>
    <row r="138" spans="1:25" ht="8.25" customHeight="1" x14ac:dyDescent="0.2">
      <c r="A138" s="43"/>
      <c r="B138" s="60"/>
      <c r="C138" s="22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73"/>
      <c r="Q138" s="38"/>
    </row>
    <row r="139" spans="1:25" ht="24.75" customHeight="1" x14ac:dyDescent="0.2">
      <c r="A139" s="43"/>
      <c r="B139" s="49"/>
      <c r="C139" s="33" t="s">
        <v>82</v>
      </c>
      <c r="D139" s="92">
        <f t="shared" ref="D139:O139" si="34">(((D134+D129)+D124)+D119)+D114</f>
        <v>750000</v>
      </c>
      <c r="E139" s="92">
        <f t="shared" si="34"/>
        <v>125000</v>
      </c>
      <c r="F139" s="92">
        <f t="shared" si="34"/>
        <v>125000</v>
      </c>
      <c r="G139" s="92">
        <f t="shared" si="34"/>
        <v>50000</v>
      </c>
      <c r="H139" s="92">
        <f t="shared" si="34"/>
        <v>250000</v>
      </c>
      <c r="I139" s="92">
        <f t="shared" si="34"/>
        <v>400000</v>
      </c>
      <c r="J139" s="92">
        <f t="shared" si="34"/>
        <v>35000</v>
      </c>
      <c r="K139" s="92">
        <f t="shared" si="34"/>
        <v>30000</v>
      </c>
      <c r="L139" s="92">
        <f t="shared" si="34"/>
        <v>25000</v>
      </c>
      <c r="M139" s="92">
        <f t="shared" si="34"/>
        <v>25000</v>
      </c>
      <c r="N139" s="92">
        <f t="shared" si="34"/>
        <v>42620</v>
      </c>
      <c r="O139" s="92">
        <f t="shared" si="34"/>
        <v>1857620</v>
      </c>
      <c r="P139" s="76"/>
      <c r="Q139" s="38"/>
    </row>
    <row r="140" spans="1:25" ht="11.25" customHeight="1" x14ac:dyDescent="0.2">
      <c r="A140" s="43"/>
      <c r="B140" s="49"/>
      <c r="C140" s="33" t="str">
        <f>IF(($H$57&gt;0),$F$57,$F$58)</f>
        <v>FM EHP</v>
      </c>
      <c r="D140" s="58">
        <f t="shared" ref="D140:O140" si="35">(((D135+D130)+D125)+D120)+D115</f>
        <v>540000</v>
      </c>
      <c r="E140" s="58">
        <f t="shared" si="35"/>
        <v>90000</v>
      </c>
      <c r="F140" s="58">
        <f t="shared" si="35"/>
        <v>90000</v>
      </c>
      <c r="G140" s="58">
        <f t="shared" si="35"/>
        <v>36000</v>
      </c>
      <c r="H140" s="58">
        <f t="shared" si="35"/>
        <v>180000</v>
      </c>
      <c r="I140" s="58">
        <f t="shared" si="35"/>
        <v>288000</v>
      </c>
      <c r="J140" s="58">
        <f t="shared" si="35"/>
        <v>25200</v>
      </c>
      <c r="K140" s="58">
        <f t="shared" si="35"/>
        <v>21600</v>
      </c>
      <c r="L140" s="58">
        <f t="shared" si="35"/>
        <v>18000</v>
      </c>
      <c r="M140" s="58">
        <f t="shared" si="35"/>
        <v>18000</v>
      </c>
      <c r="N140" s="58">
        <f t="shared" si="35"/>
        <v>30686.399999999998</v>
      </c>
      <c r="O140" s="92">
        <f t="shared" si="35"/>
        <v>1337486.3999999999</v>
      </c>
      <c r="P140" s="76"/>
      <c r="Q140" s="38"/>
    </row>
    <row r="141" spans="1:25" ht="11.25" customHeight="1" x14ac:dyDescent="0.2">
      <c r="A141" s="43"/>
      <c r="B141" s="49"/>
      <c r="C141" s="33" t="str">
        <f>IF(($H$59&gt;0),$F$59,$F$60)</f>
        <v>ŠR - FM EHP</v>
      </c>
      <c r="D141" s="58">
        <f t="shared" ref="D141:O141" si="36">(((D136+D131)+D126)+D121)+D116</f>
        <v>97500</v>
      </c>
      <c r="E141" s="58">
        <f t="shared" si="36"/>
        <v>16250</v>
      </c>
      <c r="F141" s="58">
        <f t="shared" si="36"/>
        <v>16250</v>
      </c>
      <c r="G141" s="58">
        <f t="shared" si="36"/>
        <v>6500</v>
      </c>
      <c r="H141" s="58">
        <f t="shared" si="36"/>
        <v>32500</v>
      </c>
      <c r="I141" s="58">
        <f t="shared" si="36"/>
        <v>52000</v>
      </c>
      <c r="J141" s="58">
        <f t="shared" si="36"/>
        <v>4550</v>
      </c>
      <c r="K141" s="58">
        <f t="shared" si="36"/>
        <v>3900</v>
      </c>
      <c r="L141" s="58">
        <f t="shared" si="36"/>
        <v>3250</v>
      </c>
      <c r="M141" s="58">
        <f t="shared" si="36"/>
        <v>3250</v>
      </c>
      <c r="N141" s="58">
        <f t="shared" si="36"/>
        <v>5540.600000000004</v>
      </c>
      <c r="O141" s="92">
        <f t="shared" si="36"/>
        <v>241490.60000000027</v>
      </c>
      <c r="P141" s="76"/>
      <c r="Q141" s="38"/>
    </row>
    <row r="142" spans="1:25" ht="11.25" customHeight="1" x14ac:dyDescent="0.2">
      <c r="A142" s="67"/>
      <c r="B142" s="21"/>
      <c r="C142" s="33" t="s">
        <v>56</v>
      </c>
      <c r="D142" s="58">
        <f t="shared" ref="D142:O142" si="37">(((D137+D132)+D127)+D122)+D117</f>
        <v>112500</v>
      </c>
      <c r="E142" s="58">
        <f t="shared" si="37"/>
        <v>18750</v>
      </c>
      <c r="F142" s="58">
        <f t="shared" si="37"/>
        <v>18750</v>
      </c>
      <c r="G142" s="58">
        <f t="shared" si="37"/>
        <v>7500</v>
      </c>
      <c r="H142" s="58">
        <f t="shared" si="37"/>
        <v>37500</v>
      </c>
      <c r="I142" s="58">
        <f t="shared" si="37"/>
        <v>60000</v>
      </c>
      <c r="J142" s="58">
        <f t="shared" si="37"/>
        <v>5250</v>
      </c>
      <c r="K142" s="58">
        <f t="shared" si="37"/>
        <v>4500</v>
      </c>
      <c r="L142" s="58">
        <f t="shared" si="37"/>
        <v>3750</v>
      </c>
      <c r="M142" s="58">
        <f t="shared" si="37"/>
        <v>3750</v>
      </c>
      <c r="N142" s="58">
        <f t="shared" si="37"/>
        <v>6393</v>
      </c>
      <c r="O142" s="92">
        <f t="shared" si="37"/>
        <v>278643</v>
      </c>
      <c r="P142" s="89"/>
      <c r="Q142" s="38"/>
    </row>
    <row r="143" spans="1:25" ht="18.75" customHeight="1" x14ac:dyDescent="0.2">
      <c r="A143" s="123" t="s">
        <v>69</v>
      </c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W143" s="9" t="e">
        <f ca="1">((((((((MID($U$30,RANDBETWEEN(1,LEN($U$30)),1)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)&amp;MID($U$30,RANDBETWEEN(1,LEN($U$30)),1)</f>
        <v>#NUM!</v>
      </c>
      <c r="X143" s="60" t="e">
        <f>#REF!</f>
        <v>#REF!</v>
      </c>
      <c r="Y143" s="60" t="s">
        <v>32</v>
      </c>
    </row>
    <row r="144" spans="1:25" ht="11.25" customHeight="1" x14ac:dyDescent="0.2">
      <c r="A144" s="43"/>
      <c r="B144" s="60"/>
      <c r="C144" s="60"/>
      <c r="D144" s="60"/>
      <c r="E144" s="60"/>
      <c r="F144" s="10"/>
      <c r="G144" s="41"/>
      <c r="H144" s="10"/>
      <c r="I144" s="60"/>
      <c r="J144" s="60"/>
      <c r="K144" s="60"/>
      <c r="L144" s="60"/>
      <c r="M144" s="60"/>
      <c r="N144" s="60"/>
      <c r="O144" s="60"/>
      <c r="P144" s="49"/>
      <c r="Q144" s="38"/>
    </row>
    <row r="145" spans="1:17" ht="24.75" customHeight="1" x14ac:dyDescent="0.2">
      <c r="A145" s="43"/>
      <c r="B145" s="60"/>
      <c r="C145" s="60"/>
      <c r="E145" s="47" t="s">
        <v>84</v>
      </c>
      <c r="F145" s="139">
        <f>O106</f>
        <v>1857620</v>
      </c>
      <c r="G145" s="119"/>
      <c r="H145" s="120"/>
      <c r="I145" s="43"/>
      <c r="J145" s="74"/>
      <c r="K145" s="13"/>
      <c r="L145" s="144"/>
      <c r="M145" s="112"/>
      <c r="N145" s="112"/>
      <c r="P145" s="5"/>
      <c r="Q145" s="38"/>
    </row>
    <row r="146" spans="1:17" ht="11.25" customHeight="1" x14ac:dyDescent="0.2">
      <c r="A146" s="43"/>
      <c r="B146" s="60"/>
      <c r="C146" s="60"/>
      <c r="D146" s="60"/>
      <c r="E146" s="60"/>
      <c r="F146" s="83"/>
      <c r="G146" s="24"/>
      <c r="H146" s="83"/>
      <c r="I146" s="60"/>
      <c r="J146" s="60"/>
      <c r="K146" s="60"/>
      <c r="L146" s="60"/>
      <c r="M146" s="60"/>
      <c r="N146" s="60"/>
      <c r="O146" s="60"/>
      <c r="P146" s="49"/>
      <c r="Q146" s="38"/>
    </row>
    <row r="147" spans="1:17" ht="24.75" customHeight="1" x14ac:dyDescent="0.2">
      <c r="A147" s="43"/>
      <c r="B147" s="60"/>
      <c r="C147" s="60"/>
      <c r="E147" s="47" t="s">
        <v>85</v>
      </c>
      <c r="F147" s="139">
        <f>O139</f>
        <v>1857620</v>
      </c>
      <c r="G147" s="119"/>
      <c r="H147" s="120"/>
      <c r="I147" s="43"/>
      <c r="J147" s="74"/>
      <c r="K147" s="13"/>
      <c r="L147" s="144"/>
      <c r="M147" s="112"/>
      <c r="N147" s="112"/>
      <c r="P147" s="5"/>
      <c r="Q147" s="38"/>
    </row>
    <row r="148" spans="1:17" ht="11.25" customHeight="1" x14ac:dyDescent="0.2">
      <c r="A148" s="43"/>
      <c r="B148" s="60"/>
      <c r="C148" s="60"/>
      <c r="D148" s="60"/>
      <c r="E148" s="60"/>
      <c r="F148" s="83"/>
      <c r="G148" s="24"/>
      <c r="H148" s="83"/>
      <c r="I148" s="60"/>
      <c r="J148" s="60"/>
      <c r="K148" s="60"/>
      <c r="L148" s="60"/>
      <c r="M148" s="60"/>
      <c r="N148" s="60"/>
      <c r="O148" s="60"/>
      <c r="P148" s="49"/>
      <c r="Q148" s="38"/>
    </row>
    <row r="149" spans="1:17" ht="24.75" customHeight="1" x14ac:dyDescent="0.2">
      <c r="A149" s="43"/>
      <c r="B149" s="60"/>
      <c r="C149" s="60"/>
      <c r="E149" s="45" t="s">
        <v>86</v>
      </c>
      <c r="F149" s="152">
        <f>F145-L145</f>
        <v>1857620</v>
      </c>
      <c r="G149" s="119"/>
      <c r="H149" s="119"/>
      <c r="L149" s="77"/>
      <c r="M149" s="77"/>
      <c r="N149" s="77"/>
      <c r="P149" s="5"/>
      <c r="Q149" s="38"/>
    </row>
    <row r="150" spans="1:17" ht="11.25" customHeight="1" x14ac:dyDescent="0.2">
      <c r="A150" s="43"/>
      <c r="B150" s="60"/>
      <c r="C150" s="60"/>
      <c r="D150" s="60"/>
      <c r="E150" s="60"/>
      <c r="F150" s="83"/>
      <c r="G150" s="24"/>
      <c r="H150" s="83"/>
      <c r="I150" s="60"/>
      <c r="J150" s="60"/>
      <c r="K150" s="60"/>
      <c r="L150" s="60"/>
      <c r="M150" s="60"/>
      <c r="N150" s="60"/>
      <c r="O150" s="60"/>
      <c r="P150" s="49"/>
      <c r="Q150" s="38"/>
    </row>
    <row r="151" spans="1:17" ht="24.75" customHeight="1" x14ac:dyDescent="0.2">
      <c r="A151" s="43"/>
      <c r="B151" s="60"/>
      <c r="C151" s="60"/>
      <c r="E151" s="47" t="s">
        <v>87</v>
      </c>
      <c r="F151" s="139" t="s">
        <v>53</v>
      </c>
      <c r="G151" s="119"/>
      <c r="H151" s="120"/>
      <c r="I151" s="43"/>
      <c r="J151" s="74"/>
      <c r="K151" s="13"/>
      <c r="P151" s="5"/>
      <c r="Q151" s="38"/>
    </row>
    <row r="152" spans="1:17" ht="11.25" customHeight="1" x14ac:dyDescent="0.2">
      <c r="A152" s="43"/>
      <c r="B152" s="60"/>
      <c r="C152" s="60"/>
      <c r="D152" s="60"/>
      <c r="E152" s="60"/>
      <c r="F152" s="83"/>
      <c r="G152" s="24"/>
      <c r="H152" s="83"/>
      <c r="I152" s="60"/>
      <c r="J152" s="60"/>
      <c r="K152" s="60"/>
      <c r="L152" s="60"/>
      <c r="M152" s="60"/>
      <c r="N152" s="60"/>
      <c r="O152" s="60"/>
      <c r="P152" s="49"/>
      <c r="Q152" s="38"/>
    </row>
    <row r="153" spans="1:17" ht="24.75" customHeight="1" x14ac:dyDescent="0.2">
      <c r="A153" s="43"/>
      <c r="B153" s="60"/>
      <c r="C153" s="60"/>
      <c r="E153" s="47" t="s">
        <v>88</v>
      </c>
      <c r="F153" s="153">
        <f ca="1">INDIRECT(ADDRESS((ROW(M57:M61)+MATCH(F151,M57:M61,FALSE)),(COLUMN(M57:M61)+2)))</f>
        <v>0.1</v>
      </c>
      <c r="G153" s="119"/>
      <c r="H153" s="120"/>
      <c r="I153" s="38"/>
      <c r="L153" s="77"/>
      <c r="M153" s="77"/>
      <c r="N153" s="77"/>
      <c r="P153" s="5"/>
      <c r="Q153" s="38"/>
    </row>
    <row r="154" spans="1:17" ht="11.25" customHeight="1" x14ac:dyDescent="0.2">
      <c r="A154" s="43"/>
      <c r="B154" s="60"/>
      <c r="C154" s="60"/>
      <c r="D154" s="60"/>
      <c r="E154" s="60"/>
      <c r="F154" s="83"/>
      <c r="G154" s="24"/>
      <c r="H154" s="83"/>
      <c r="I154" s="60"/>
      <c r="J154" s="60"/>
      <c r="K154" s="60"/>
      <c r="L154" s="60"/>
      <c r="M154" s="60"/>
      <c r="N154" s="60"/>
      <c r="O154" s="60"/>
      <c r="P154" s="49"/>
      <c r="Q154" s="38"/>
    </row>
    <row r="155" spans="1:17" ht="24.75" customHeight="1" x14ac:dyDescent="0.2">
      <c r="A155" s="43"/>
      <c r="B155" s="60"/>
      <c r="C155" s="60"/>
      <c r="E155" s="47" t="s">
        <v>89</v>
      </c>
      <c r="F155" s="139">
        <f ca="1">IF((F147&gt;(F145/2)),(F153*L54),0)</f>
        <v>42500.000000000007</v>
      </c>
      <c r="G155" s="119"/>
      <c r="H155" s="120"/>
      <c r="I155" s="43"/>
      <c r="J155" s="74"/>
      <c r="K155" s="13"/>
      <c r="P155" s="5"/>
      <c r="Q155" s="38"/>
    </row>
    <row r="156" spans="1:17" ht="11.25" customHeight="1" x14ac:dyDescent="0.2">
      <c r="A156" s="43"/>
      <c r="B156" s="60"/>
      <c r="C156" s="60"/>
      <c r="D156" s="60"/>
      <c r="E156" s="60"/>
      <c r="F156" s="83"/>
      <c r="G156" s="24"/>
      <c r="H156" s="83"/>
      <c r="I156" s="60"/>
      <c r="J156" s="60"/>
      <c r="K156" s="60"/>
      <c r="L156" s="60"/>
      <c r="M156" s="60"/>
      <c r="N156" s="60"/>
      <c r="O156" s="60"/>
      <c r="P156" s="49"/>
      <c r="Q156" s="38"/>
    </row>
    <row r="157" spans="1:17" ht="24.75" customHeight="1" x14ac:dyDescent="0.2">
      <c r="A157" s="43"/>
      <c r="B157" s="60"/>
      <c r="C157" s="60"/>
      <c r="E157" s="47" t="s">
        <v>90</v>
      </c>
      <c r="F157" s="139">
        <f ca="1">((1/(((H57+H58)+H59)+H60))*F155)*H61</f>
        <v>7500</v>
      </c>
      <c r="G157" s="119"/>
      <c r="H157" s="120"/>
      <c r="I157" s="43"/>
      <c r="J157" s="74"/>
      <c r="K157" s="103"/>
      <c r="P157" s="5"/>
      <c r="Q157" s="38"/>
    </row>
    <row r="158" spans="1:17" ht="11.25" customHeight="1" x14ac:dyDescent="0.2">
      <c r="A158" s="43"/>
      <c r="B158" s="60"/>
      <c r="C158" s="10"/>
      <c r="D158" s="10"/>
      <c r="E158" s="10"/>
      <c r="F158" s="83"/>
      <c r="G158" s="24"/>
      <c r="H158" s="83"/>
      <c r="I158" s="10"/>
      <c r="J158" s="10"/>
      <c r="K158" s="10"/>
      <c r="L158" s="10"/>
      <c r="M158" s="10"/>
      <c r="N158" s="10"/>
      <c r="O158" s="10"/>
      <c r="P158" s="49"/>
      <c r="Q158" s="38"/>
    </row>
    <row r="159" spans="1:17" ht="11.25" customHeight="1" x14ac:dyDescent="0.2">
      <c r="A159" s="43"/>
      <c r="B159" s="49"/>
      <c r="C159" s="145" t="s">
        <v>91</v>
      </c>
      <c r="D159" s="119"/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20"/>
      <c r="P159" s="27"/>
      <c r="Q159" s="38"/>
    </row>
    <row r="160" spans="1:17" ht="11.25" customHeight="1" x14ac:dyDescent="0.2">
      <c r="A160" s="43"/>
      <c r="B160" s="49"/>
      <c r="C160" s="119"/>
      <c r="D160" s="119"/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20"/>
      <c r="P160" s="27"/>
      <c r="Q160" s="38"/>
    </row>
    <row r="161" spans="1:17" ht="11.25" customHeight="1" x14ac:dyDescent="0.2">
      <c r="A161" s="43"/>
      <c r="B161" s="49"/>
      <c r="C161" s="93" t="s">
        <v>43</v>
      </c>
      <c r="D161" s="93" t="s">
        <v>71</v>
      </c>
      <c r="E161" s="20" t="s">
        <v>72</v>
      </c>
      <c r="F161" s="99" t="s">
        <v>73</v>
      </c>
      <c r="G161" s="20" t="s">
        <v>74</v>
      </c>
      <c r="H161" s="99" t="s">
        <v>75</v>
      </c>
      <c r="I161" s="20" t="s">
        <v>76</v>
      </c>
      <c r="J161" s="99" t="s">
        <v>77</v>
      </c>
      <c r="K161" s="20" t="s">
        <v>78</v>
      </c>
      <c r="L161" s="99" t="s">
        <v>79</v>
      </c>
      <c r="M161" s="20" t="s">
        <v>80</v>
      </c>
      <c r="N161" s="99" t="s">
        <v>81</v>
      </c>
      <c r="O161" s="99" t="s">
        <v>82</v>
      </c>
      <c r="P161" s="27"/>
      <c r="Q161" s="38"/>
    </row>
    <row r="162" spans="1:17" ht="11.25" customHeight="1" x14ac:dyDescent="0.2">
      <c r="A162" s="43"/>
      <c r="B162" s="49"/>
      <c r="C162" s="33" t="s">
        <v>49</v>
      </c>
      <c r="D162" s="92">
        <v>150000</v>
      </c>
      <c r="E162" s="92">
        <v>25000</v>
      </c>
      <c r="F162" s="92">
        <v>25000</v>
      </c>
      <c r="G162" s="92">
        <v>10000</v>
      </c>
      <c r="H162" s="92">
        <v>50000</v>
      </c>
      <c r="I162" s="92">
        <v>80000</v>
      </c>
      <c r="J162" s="92">
        <v>7000</v>
      </c>
      <c r="K162" s="92">
        <v>6000</v>
      </c>
      <c r="L162" s="92">
        <v>5000</v>
      </c>
      <c r="M162" s="92">
        <v>5000</v>
      </c>
      <c r="N162" s="92">
        <v>8524</v>
      </c>
      <c r="O162" s="92">
        <f>SUM(D162:N162)</f>
        <v>371524</v>
      </c>
      <c r="P162" s="27"/>
      <c r="Q162" s="38"/>
    </row>
    <row r="163" spans="1:17" ht="11.25" customHeight="1" x14ac:dyDescent="0.2">
      <c r="A163" s="43"/>
      <c r="B163" s="49"/>
      <c r="C163" s="75" t="str">
        <f>IF(($H$57&gt;0),$F$57,$F$58)</f>
        <v>FM EHP</v>
      </c>
      <c r="D163" s="105">
        <f t="shared" ref="D163:O163" si="38">D$81*ROUND(VLOOKUP($C163,$F$57:$J$61,3),2)</f>
        <v>108000</v>
      </c>
      <c r="E163" s="105">
        <f t="shared" si="38"/>
        <v>18000</v>
      </c>
      <c r="F163" s="105">
        <f t="shared" si="38"/>
        <v>18000</v>
      </c>
      <c r="G163" s="105">
        <f t="shared" si="38"/>
        <v>7200</v>
      </c>
      <c r="H163" s="105">
        <f t="shared" si="38"/>
        <v>36000</v>
      </c>
      <c r="I163" s="105">
        <f t="shared" si="38"/>
        <v>57600</v>
      </c>
      <c r="J163" s="105">
        <f t="shared" si="38"/>
        <v>5040</v>
      </c>
      <c r="K163" s="105">
        <f t="shared" si="38"/>
        <v>4320</v>
      </c>
      <c r="L163" s="105">
        <f t="shared" si="38"/>
        <v>3600</v>
      </c>
      <c r="M163" s="105">
        <f t="shared" si="38"/>
        <v>3600</v>
      </c>
      <c r="N163" s="105">
        <f t="shared" si="38"/>
        <v>6137.28</v>
      </c>
      <c r="O163" s="105">
        <f t="shared" si="38"/>
        <v>267497.27999999997</v>
      </c>
      <c r="P163" s="27"/>
      <c r="Q163" s="38"/>
    </row>
    <row r="164" spans="1:17" ht="11.25" customHeight="1" x14ac:dyDescent="0.2">
      <c r="A164" s="43"/>
      <c r="B164" s="49"/>
      <c r="C164" s="75" t="str">
        <f>IF(($H$59&gt;0),$F$59,$F$60)</f>
        <v>ŠR - FM EHP</v>
      </c>
      <c r="D164" s="105">
        <f t="shared" ref="D164:O164" si="39">D162-(D163+D165)</f>
        <v>19500</v>
      </c>
      <c r="E164" s="105">
        <f t="shared" si="39"/>
        <v>3250</v>
      </c>
      <c r="F164" s="105">
        <f t="shared" si="39"/>
        <v>3250</v>
      </c>
      <c r="G164" s="105">
        <f t="shared" si="39"/>
        <v>1300</v>
      </c>
      <c r="H164" s="105">
        <f t="shared" si="39"/>
        <v>6500</v>
      </c>
      <c r="I164" s="105">
        <f t="shared" si="39"/>
        <v>10400</v>
      </c>
      <c r="J164" s="105">
        <f t="shared" si="39"/>
        <v>910</v>
      </c>
      <c r="K164" s="105">
        <f t="shared" si="39"/>
        <v>780</v>
      </c>
      <c r="L164" s="105">
        <f t="shared" si="39"/>
        <v>650</v>
      </c>
      <c r="M164" s="105">
        <f t="shared" si="39"/>
        <v>650</v>
      </c>
      <c r="N164" s="105">
        <f t="shared" si="39"/>
        <v>1108.1200000000008</v>
      </c>
      <c r="O164" s="105">
        <f t="shared" si="39"/>
        <v>48298.120000000054</v>
      </c>
      <c r="P164" s="27"/>
      <c r="Q164" s="38"/>
    </row>
    <row r="165" spans="1:17" ht="11.25" customHeight="1" x14ac:dyDescent="0.2">
      <c r="A165" s="43"/>
      <c r="B165" s="49"/>
      <c r="C165" s="75" t="s">
        <v>56</v>
      </c>
      <c r="D165" s="105">
        <f t="shared" ref="D165:O165" si="40">D$81*ROUND(VLOOKUP($C165,$F$57:$J$61,3),2)</f>
        <v>22500</v>
      </c>
      <c r="E165" s="105">
        <f t="shared" si="40"/>
        <v>3750</v>
      </c>
      <c r="F165" s="105">
        <f t="shared" si="40"/>
        <v>3750</v>
      </c>
      <c r="G165" s="105">
        <f t="shared" si="40"/>
        <v>1500</v>
      </c>
      <c r="H165" s="105">
        <f t="shared" si="40"/>
        <v>7500</v>
      </c>
      <c r="I165" s="105">
        <f t="shared" si="40"/>
        <v>12000</v>
      </c>
      <c r="J165" s="105">
        <f t="shared" si="40"/>
        <v>1050</v>
      </c>
      <c r="K165" s="105">
        <f t="shared" si="40"/>
        <v>900</v>
      </c>
      <c r="L165" s="105">
        <f t="shared" si="40"/>
        <v>750</v>
      </c>
      <c r="M165" s="105">
        <f t="shared" si="40"/>
        <v>750</v>
      </c>
      <c r="N165" s="105">
        <f t="shared" si="40"/>
        <v>1278.5999999999999</v>
      </c>
      <c r="O165" s="105">
        <f t="shared" si="40"/>
        <v>55728.6</v>
      </c>
      <c r="P165" s="27"/>
      <c r="Q165" s="38"/>
    </row>
    <row r="166" spans="1:17" ht="11.25" customHeight="1" x14ac:dyDescent="0.2">
      <c r="A166" s="43"/>
      <c r="B166" s="60"/>
      <c r="C166" s="34"/>
      <c r="D166" s="34"/>
      <c r="E166" s="34"/>
      <c r="F166" s="34"/>
      <c r="G166" s="36"/>
      <c r="H166" s="34"/>
      <c r="I166" s="34"/>
      <c r="J166" s="34"/>
      <c r="K166" s="34"/>
      <c r="L166" s="34"/>
      <c r="M166" s="34"/>
      <c r="N166" s="34"/>
      <c r="O166" s="34"/>
      <c r="P166" s="49"/>
      <c r="Q166" s="38"/>
    </row>
    <row r="167" spans="1:17" ht="11.25" customHeight="1" x14ac:dyDescent="0.2">
      <c r="A167" s="43"/>
      <c r="B167" s="60"/>
      <c r="C167" s="60"/>
      <c r="D167" s="60"/>
      <c r="E167" s="60"/>
      <c r="F167" s="60"/>
      <c r="G167" s="13"/>
      <c r="H167" s="60"/>
      <c r="I167" s="60"/>
      <c r="J167" s="60"/>
      <c r="K167" s="60"/>
      <c r="L167" s="60"/>
      <c r="M167" s="60"/>
      <c r="N167" s="60"/>
      <c r="O167" s="60"/>
      <c r="P167" s="49"/>
      <c r="Q167" s="38"/>
    </row>
    <row r="168" spans="1:17" ht="11.25" customHeight="1" x14ac:dyDescent="0.2">
      <c r="A168" s="43"/>
      <c r="B168" s="60"/>
      <c r="C168" s="60"/>
      <c r="D168" s="60"/>
      <c r="E168" s="60"/>
      <c r="F168" s="60"/>
      <c r="G168" s="13"/>
      <c r="H168" s="60"/>
      <c r="I168" s="60"/>
      <c r="J168" s="60"/>
      <c r="K168" s="60"/>
      <c r="L168" s="60"/>
      <c r="M168" s="60"/>
      <c r="N168" s="60"/>
      <c r="O168" s="60"/>
      <c r="P168" s="49"/>
      <c r="Q168" s="38"/>
    </row>
    <row r="169" spans="1:17" ht="11.25" customHeight="1" x14ac:dyDescent="0.2">
      <c r="A169" s="43"/>
      <c r="B169" s="60"/>
      <c r="C169" s="60"/>
      <c r="D169" s="60"/>
      <c r="E169" s="60"/>
      <c r="F169" s="60"/>
      <c r="G169" s="13"/>
      <c r="H169" s="60"/>
      <c r="I169" s="60"/>
      <c r="J169" s="60"/>
      <c r="K169" s="60"/>
      <c r="L169" s="60"/>
      <c r="M169" s="60"/>
      <c r="N169" s="60"/>
      <c r="O169" s="60"/>
      <c r="P169" s="49"/>
      <c r="Q169" s="38"/>
    </row>
    <row r="170" spans="1:17" ht="11.25" customHeight="1" x14ac:dyDescent="0.2">
      <c r="A170" s="43"/>
      <c r="B170" s="60"/>
      <c r="C170" s="60"/>
      <c r="D170" s="60"/>
      <c r="E170" s="60"/>
      <c r="F170" s="60"/>
      <c r="G170" s="13"/>
      <c r="H170" s="60"/>
      <c r="I170" s="60"/>
      <c r="J170" s="60"/>
      <c r="K170" s="60"/>
      <c r="L170" s="60"/>
      <c r="M170" s="60"/>
      <c r="N170" s="60"/>
      <c r="O170" s="60"/>
      <c r="P170" s="49"/>
      <c r="Q170" s="38"/>
    </row>
    <row r="171" spans="1:17" ht="11.25" customHeight="1" x14ac:dyDescent="0.2">
      <c r="A171" s="43"/>
      <c r="B171" s="60"/>
      <c r="C171" s="60"/>
      <c r="D171" s="60"/>
      <c r="E171" s="60"/>
      <c r="F171" s="60"/>
      <c r="G171" s="13"/>
      <c r="H171" s="60"/>
      <c r="I171" s="60"/>
      <c r="J171" s="60"/>
      <c r="K171" s="60"/>
      <c r="L171" s="60"/>
      <c r="M171" s="60"/>
      <c r="N171" s="60"/>
      <c r="O171" s="60"/>
      <c r="P171" s="49"/>
      <c r="Q171" s="38"/>
    </row>
    <row r="172" spans="1:17" ht="11.25" customHeight="1" x14ac:dyDescent="0.2">
      <c r="A172" s="43"/>
      <c r="B172" s="60"/>
      <c r="C172" s="60"/>
      <c r="D172" s="60"/>
      <c r="E172" s="60"/>
      <c r="F172" s="60"/>
      <c r="G172" s="13"/>
      <c r="H172" s="60"/>
      <c r="I172" s="60"/>
      <c r="J172" s="60"/>
      <c r="K172" s="60"/>
      <c r="L172" s="60"/>
      <c r="M172" s="60"/>
      <c r="N172" s="60"/>
      <c r="O172" s="60"/>
      <c r="P172" s="49"/>
      <c r="Q172" s="38"/>
    </row>
    <row r="173" spans="1:17" ht="11.25" customHeight="1" x14ac:dyDescent="0.2">
      <c r="A173" s="43"/>
      <c r="B173" s="60"/>
      <c r="C173" s="60"/>
      <c r="D173" s="60"/>
      <c r="E173" s="60"/>
      <c r="F173" s="60"/>
      <c r="G173" s="13"/>
      <c r="H173" s="60"/>
      <c r="I173" s="60"/>
      <c r="J173" s="60"/>
      <c r="K173" s="60"/>
      <c r="L173" s="60"/>
      <c r="M173" s="60"/>
      <c r="N173" s="60"/>
      <c r="O173" s="60"/>
      <c r="P173" s="49"/>
      <c r="Q173" s="38"/>
    </row>
    <row r="174" spans="1:17" ht="11.25" customHeight="1" x14ac:dyDescent="0.2">
      <c r="A174" s="43"/>
      <c r="B174" s="60"/>
      <c r="C174" s="60"/>
      <c r="D174" s="60"/>
      <c r="E174" s="60"/>
      <c r="F174" s="60"/>
      <c r="G174" s="13"/>
      <c r="H174" s="60"/>
      <c r="I174" s="60"/>
      <c r="J174" s="60"/>
      <c r="K174" s="60"/>
      <c r="L174" s="60"/>
      <c r="M174" s="60"/>
      <c r="N174" s="60"/>
      <c r="O174" s="60"/>
      <c r="P174" s="49"/>
      <c r="Q174" s="38"/>
    </row>
    <row r="175" spans="1:17" ht="11.25" customHeight="1" x14ac:dyDescent="0.2">
      <c r="A175" s="43"/>
      <c r="B175" s="60"/>
      <c r="C175" s="60"/>
      <c r="D175" s="60"/>
      <c r="E175" s="60"/>
      <c r="F175" s="60"/>
      <c r="G175" s="13"/>
      <c r="H175" s="60"/>
      <c r="I175" s="60"/>
      <c r="J175" s="60"/>
      <c r="K175" s="60"/>
      <c r="L175" s="60"/>
      <c r="M175" s="60"/>
      <c r="N175" s="60"/>
      <c r="O175" s="60"/>
      <c r="P175" s="49"/>
      <c r="Q175" s="38"/>
    </row>
    <row r="176" spans="1:17" ht="11.25" customHeight="1" x14ac:dyDescent="0.2">
      <c r="A176" s="43"/>
      <c r="B176" s="60"/>
      <c r="C176" s="60"/>
      <c r="D176" s="60"/>
      <c r="E176" s="60"/>
      <c r="F176" s="60"/>
      <c r="G176" s="13"/>
      <c r="H176" s="60"/>
      <c r="I176" s="60"/>
      <c r="J176" s="60"/>
      <c r="K176" s="60"/>
      <c r="L176" s="60"/>
      <c r="M176" s="60"/>
      <c r="N176" s="60"/>
      <c r="O176" s="60"/>
      <c r="P176" s="49"/>
      <c r="Q176" s="38"/>
    </row>
    <row r="177" spans="1:17" ht="11.25" customHeight="1" x14ac:dyDescent="0.2">
      <c r="A177" s="43"/>
      <c r="B177" s="60"/>
      <c r="C177" s="60"/>
      <c r="D177" s="60"/>
      <c r="E177" s="60"/>
      <c r="F177" s="60"/>
      <c r="G177" s="13"/>
      <c r="H177" s="60"/>
      <c r="I177" s="60"/>
      <c r="J177" s="60"/>
      <c r="K177" s="60"/>
      <c r="L177" s="60"/>
      <c r="M177" s="60"/>
      <c r="N177" s="60"/>
      <c r="O177" s="60"/>
      <c r="P177" s="49"/>
      <c r="Q177" s="38"/>
    </row>
    <row r="178" spans="1:17" ht="11.25" customHeight="1" x14ac:dyDescent="0.2">
      <c r="A178" s="43"/>
      <c r="B178" s="60"/>
      <c r="C178" s="60"/>
      <c r="D178" s="60"/>
      <c r="E178" s="60"/>
      <c r="F178" s="60"/>
      <c r="G178" s="13"/>
      <c r="H178" s="60"/>
      <c r="I178" s="60"/>
      <c r="J178" s="60"/>
      <c r="K178" s="60"/>
      <c r="L178" s="60"/>
      <c r="M178" s="60"/>
      <c r="N178" s="60"/>
      <c r="O178" s="60"/>
      <c r="P178" s="49"/>
      <c r="Q178" s="38"/>
    </row>
    <row r="179" spans="1:17" ht="11.25" customHeight="1" x14ac:dyDescent="0.2">
      <c r="A179" s="43"/>
      <c r="B179" s="60"/>
      <c r="C179" s="60"/>
      <c r="D179" s="60"/>
      <c r="E179" s="60"/>
      <c r="F179" s="60"/>
      <c r="G179" s="13"/>
      <c r="H179" s="60"/>
      <c r="I179" s="60"/>
      <c r="J179" s="60"/>
      <c r="K179" s="60"/>
      <c r="L179" s="60"/>
      <c r="M179" s="60"/>
      <c r="N179" s="60"/>
      <c r="O179" s="60"/>
      <c r="P179" s="49"/>
      <c r="Q179" s="38"/>
    </row>
    <row r="180" spans="1:17" ht="11.25" customHeight="1" x14ac:dyDescent="0.2">
      <c r="A180" s="43"/>
      <c r="B180" s="60"/>
      <c r="C180" s="60"/>
      <c r="D180" s="60"/>
      <c r="E180" s="60"/>
      <c r="F180" s="60"/>
      <c r="G180" s="13"/>
      <c r="H180" s="60"/>
      <c r="I180" s="60"/>
      <c r="J180" s="60"/>
      <c r="K180" s="60"/>
      <c r="L180" s="60"/>
      <c r="M180" s="60"/>
      <c r="N180" s="60"/>
      <c r="O180" s="60"/>
      <c r="P180" s="49"/>
      <c r="Q180" s="38"/>
    </row>
    <row r="181" spans="1:17" ht="11.25" customHeight="1" x14ac:dyDescent="0.2">
      <c r="A181" s="43"/>
      <c r="B181" s="60"/>
      <c r="C181" s="60"/>
      <c r="D181" s="60"/>
      <c r="E181" s="60"/>
      <c r="F181" s="60"/>
      <c r="G181" s="13"/>
      <c r="H181" s="60"/>
      <c r="I181" s="60"/>
      <c r="J181" s="60"/>
      <c r="K181" s="60"/>
      <c r="L181" s="60"/>
      <c r="M181" s="60"/>
      <c r="N181" s="60"/>
      <c r="O181" s="60"/>
      <c r="P181" s="49"/>
      <c r="Q181" s="38"/>
    </row>
    <row r="182" spans="1:17" ht="11.25" customHeight="1" x14ac:dyDescent="0.2">
      <c r="A182" s="43"/>
      <c r="B182" s="60"/>
      <c r="C182" s="60"/>
      <c r="D182" s="60"/>
      <c r="E182" s="60"/>
      <c r="F182" s="60"/>
      <c r="G182" s="13"/>
      <c r="H182" s="60"/>
      <c r="I182" s="60"/>
      <c r="J182" s="60"/>
      <c r="K182" s="60"/>
      <c r="L182" s="60"/>
      <c r="M182" s="60"/>
      <c r="N182" s="60"/>
      <c r="O182" s="60"/>
      <c r="P182" s="49"/>
      <c r="Q182" s="38"/>
    </row>
    <row r="183" spans="1:17" ht="11.25" customHeight="1" x14ac:dyDescent="0.2">
      <c r="A183" s="43"/>
      <c r="B183" s="60"/>
      <c r="C183" s="60"/>
      <c r="D183" s="60"/>
      <c r="E183" s="60"/>
      <c r="F183" s="60"/>
      <c r="G183" s="13"/>
      <c r="H183" s="60"/>
      <c r="I183" s="60"/>
      <c r="J183" s="60"/>
      <c r="K183" s="60"/>
      <c r="L183" s="60"/>
      <c r="M183" s="60"/>
      <c r="N183" s="60"/>
      <c r="O183" s="60"/>
      <c r="P183" s="49"/>
      <c r="Q183" s="38"/>
    </row>
    <row r="184" spans="1:17" ht="11.25" customHeight="1" x14ac:dyDescent="0.2">
      <c r="A184" s="43"/>
      <c r="B184" s="60"/>
      <c r="C184" s="60"/>
      <c r="D184" s="60"/>
      <c r="E184" s="60"/>
      <c r="F184" s="60"/>
      <c r="G184" s="13"/>
      <c r="H184" s="60"/>
      <c r="I184" s="60"/>
      <c r="J184" s="60"/>
      <c r="K184" s="60"/>
      <c r="L184" s="60"/>
      <c r="M184" s="60"/>
      <c r="N184" s="60"/>
      <c r="O184" s="60"/>
      <c r="P184" s="49"/>
      <c r="Q184" s="38"/>
    </row>
    <row r="185" spans="1:17" ht="11.25" customHeight="1" x14ac:dyDescent="0.2">
      <c r="A185" s="43"/>
      <c r="B185" s="60"/>
      <c r="C185" s="60"/>
      <c r="D185" s="60"/>
      <c r="E185" s="60"/>
      <c r="F185" s="60"/>
      <c r="G185" s="13"/>
      <c r="H185" s="60"/>
      <c r="I185" s="60"/>
      <c r="J185" s="60"/>
      <c r="K185" s="60"/>
      <c r="L185" s="60"/>
      <c r="M185" s="60"/>
      <c r="N185" s="60"/>
      <c r="O185" s="60"/>
      <c r="P185" s="49"/>
      <c r="Q185" s="38"/>
    </row>
    <row r="186" spans="1:17" ht="11.25" customHeight="1" x14ac:dyDescent="0.2">
      <c r="A186" s="43"/>
      <c r="B186" s="60"/>
      <c r="C186" s="60"/>
      <c r="D186" s="60"/>
      <c r="E186" s="60"/>
      <c r="F186" s="60"/>
      <c r="G186" s="13"/>
      <c r="H186" s="60"/>
      <c r="I186" s="60"/>
      <c r="J186" s="60"/>
      <c r="K186" s="60"/>
      <c r="L186" s="60"/>
      <c r="M186" s="60"/>
      <c r="N186" s="60"/>
      <c r="O186" s="60"/>
      <c r="P186" s="49"/>
      <c r="Q186" s="38"/>
    </row>
    <row r="187" spans="1:17" ht="11.25" customHeight="1" x14ac:dyDescent="0.2">
      <c r="A187" s="43"/>
      <c r="B187" s="60"/>
      <c r="C187" s="60"/>
      <c r="D187" s="60"/>
      <c r="E187" s="60"/>
      <c r="F187" s="60"/>
      <c r="G187" s="13"/>
      <c r="H187" s="60"/>
      <c r="I187" s="60"/>
      <c r="J187" s="60"/>
      <c r="K187" s="60"/>
      <c r="L187" s="60"/>
      <c r="M187" s="60"/>
      <c r="N187" s="60"/>
      <c r="O187" s="60"/>
      <c r="P187" s="49"/>
      <c r="Q187" s="38"/>
    </row>
    <row r="188" spans="1:17" ht="11.25" customHeight="1" x14ac:dyDescent="0.2">
      <c r="A188" s="43"/>
      <c r="B188" s="60"/>
      <c r="C188" s="60"/>
      <c r="D188" s="60"/>
      <c r="E188" s="60"/>
      <c r="F188" s="60"/>
      <c r="G188" s="13"/>
      <c r="H188" s="60"/>
      <c r="I188" s="60"/>
      <c r="J188" s="60"/>
      <c r="K188" s="60"/>
      <c r="L188" s="60"/>
      <c r="M188" s="60"/>
      <c r="N188" s="60"/>
      <c r="O188" s="60"/>
      <c r="P188" s="49"/>
      <c r="Q188" s="38"/>
    </row>
    <row r="189" spans="1:17" ht="11.25" customHeight="1" x14ac:dyDescent="0.2">
      <c r="A189" s="43"/>
      <c r="B189" s="60"/>
      <c r="C189" s="60"/>
      <c r="D189" s="60"/>
      <c r="E189" s="60"/>
      <c r="F189" s="60"/>
      <c r="G189" s="13"/>
      <c r="H189" s="60"/>
      <c r="I189" s="60"/>
      <c r="J189" s="60"/>
      <c r="K189" s="60"/>
      <c r="L189" s="60"/>
      <c r="M189" s="60"/>
      <c r="N189" s="60"/>
      <c r="O189" s="60"/>
      <c r="P189" s="49"/>
      <c r="Q189" s="38"/>
    </row>
    <row r="190" spans="1:17" ht="11.25" customHeight="1" x14ac:dyDescent="0.2">
      <c r="A190" s="43"/>
      <c r="B190" s="60"/>
      <c r="C190" s="60"/>
      <c r="D190" s="60"/>
      <c r="E190" s="60"/>
      <c r="F190" s="60"/>
      <c r="G190" s="13"/>
      <c r="H190" s="60"/>
      <c r="I190" s="60"/>
      <c r="J190" s="60"/>
      <c r="K190" s="60"/>
      <c r="L190" s="60"/>
      <c r="M190" s="60"/>
      <c r="N190" s="60"/>
      <c r="O190" s="60"/>
      <c r="P190" s="49"/>
      <c r="Q190" s="38"/>
    </row>
    <row r="191" spans="1:17" ht="11.25" customHeight="1" x14ac:dyDescent="0.2">
      <c r="A191" s="43"/>
      <c r="B191" s="60"/>
      <c r="C191" s="60"/>
      <c r="D191" s="60"/>
      <c r="E191" s="60"/>
      <c r="F191" s="60"/>
      <c r="G191" s="13"/>
      <c r="H191" s="60"/>
      <c r="I191" s="60"/>
      <c r="J191" s="60"/>
      <c r="K191" s="60"/>
      <c r="L191" s="60"/>
      <c r="M191" s="60"/>
      <c r="N191" s="60"/>
      <c r="O191" s="60"/>
      <c r="P191" s="49"/>
      <c r="Q191" s="38"/>
    </row>
    <row r="192" spans="1:17" ht="11.25" customHeight="1" x14ac:dyDescent="0.2">
      <c r="A192" s="43"/>
      <c r="B192" s="60"/>
      <c r="C192" s="60"/>
      <c r="D192" s="60"/>
      <c r="E192" s="60"/>
      <c r="F192" s="60"/>
      <c r="G192" s="13"/>
      <c r="H192" s="60"/>
      <c r="I192" s="60"/>
      <c r="J192" s="60"/>
      <c r="K192" s="60"/>
      <c r="L192" s="60"/>
      <c r="M192" s="60"/>
      <c r="N192" s="60"/>
      <c r="O192" s="60"/>
      <c r="P192" s="49"/>
      <c r="Q192" s="38"/>
    </row>
    <row r="193" spans="1:17" ht="11.25" customHeight="1" x14ac:dyDescent="0.2">
      <c r="A193" s="43"/>
      <c r="B193" s="60"/>
      <c r="C193" s="60"/>
      <c r="D193" s="60"/>
      <c r="E193" s="60"/>
      <c r="F193" s="60"/>
      <c r="G193" s="13"/>
      <c r="H193" s="60"/>
      <c r="I193" s="60"/>
      <c r="J193" s="60"/>
      <c r="K193" s="60"/>
      <c r="L193" s="60"/>
      <c r="M193" s="60"/>
      <c r="N193" s="60"/>
      <c r="O193" s="60"/>
      <c r="P193" s="49"/>
      <c r="Q193" s="38"/>
    </row>
    <row r="194" spans="1:17" ht="11.25" customHeight="1" x14ac:dyDescent="0.2">
      <c r="A194" s="43"/>
      <c r="B194" s="60"/>
      <c r="C194" s="60"/>
      <c r="D194" s="60"/>
      <c r="E194" s="60"/>
      <c r="F194" s="60"/>
      <c r="G194" s="13"/>
      <c r="H194" s="60"/>
      <c r="I194" s="60"/>
      <c r="J194" s="60"/>
      <c r="K194" s="60"/>
      <c r="L194" s="60"/>
      <c r="M194" s="60"/>
      <c r="N194" s="60"/>
      <c r="O194" s="60"/>
      <c r="P194" s="49"/>
      <c r="Q194" s="38"/>
    </row>
    <row r="195" spans="1:17" ht="11.25" customHeight="1" x14ac:dyDescent="0.2">
      <c r="A195" s="43"/>
      <c r="B195" s="60"/>
      <c r="C195" s="60"/>
      <c r="D195" s="60"/>
      <c r="E195" s="60"/>
      <c r="F195" s="60"/>
      <c r="G195" s="13"/>
      <c r="H195" s="60"/>
      <c r="I195" s="60"/>
      <c r="J195" s="60"/>
      <c r="K195" s="60"/>
      <c r="L195" s="60"/>
      <c r="M195" s="60"/>
      <c r="N195" s="60"/>
      <c r="O195" s="60"/>
      <c r="P195" s="49"/>
      <c r="Q195" s="38"/>
    </row>
    <row r="196" spans="1:17" ht="11.25" customHeight="1" x14ac:dyDescent="0.2">
      <c r="A196" s="43"/>
      <c r="B196" s="60"/>
      <c r="C196" s="60"/>
      <c r="D196" s="60"/>
      <c r="E196" s="60"/>
      <c r="F196" s="60"/>
      <c r="G196" s="13"/>
      <c r="H196" s="60"/>
      <c r="I196" s="60"/>
      <c r="J196" s="60"/>
      <c r="K196" s="60"/>
      <c r="L196" s="60"/>
      <c r="M196" s="60"/>
      <c r="N196" s="60"/>
      <c r="O196" s="60"/>
      <c r="P196" s="49"/>
      <c r="Q196" s="38"/>
    </row>
    <row r="197" spans="1:17" ht="11.25" customHeight="1" x14ac:dyDescent="0.2">
      <c r="A197" s="43"/>
      <c r="B197" s="60"/>
      <c r="C197" s="60"/>
      <c r="D197" s="60"/>
      <c r="E197" s="60"/>
      <c r="F197" s="60"/>
      <c r="G197" s="13"/>
      <c r="H197" s="60"/>
      <c r="I197" s="60"/>
      <c r="J197" s="60"/>
      <c r="K197" s="60"/>
      <c r="L197" s="60"/>
      <c r="M197" s="60"/>
      <c r="N197" s="60"/>
      <c r="O197" s="60"/>
      <c r="P197" s="49"/>
      <c r="Q197" s="38"/>
    </row>
    <row r="198" spans="1:17" ht="11.25" customHeight="1" x14ac:dyDescent="0.2">
      <c r="A198" s="43"/>
      <c r="B198" s="60"/>
      <c r="C198" s="60"/>
      <c r="D198" s="60"/>
      <c r="E198" s="60"/>
      <c r="F198" s="60"/>
      <c r="G198" s="13"/>
      <c r="H198" s="60"/>
      <c r="I198" s="60"/>
      <c r="J198" s="60"/>
      <c r="K198" s="60"/>
      <c r="L198" s="60"/>
      <c r="M198" s="60"/>
      <c r="N198" s="60"/>
      <c r="O198" s="60"/>
      <c r="P198" s="49"/>
      <c r="Q198" s="38"/>
    </row>
    <row r="199" spans="1:17" ht="11.25" customHeight="1" x14ac:dyDescent="0.2">
      <c r="A199" s="43"/>
      <c r="B199" s="60"/>
      <c r="C199" s="60"/>
      <c r="D199" s="60"/>
      <c r="E199" s="60"/>
      <c r="F199" s="60"/>
      <c r="G199" s="13"/>
      <c r="H199" s="60"/>
      <c r="I199" s="60"/>
      <c r="J199" s="60"/>
      <c r="K199" s="60"/>
      <c r="L199" s="60"/>
      <c r="M199" s="60"/>
      <c r="N199" s="60"/>
      <c r="O199" s="60"/>
      <c r="P199" s="49"/>
      <c r="Q199" s="38"/>
    </row>
    <row r="200" spans="1:17" ht="11.25" customHeight="1" x14ac:dyDescent="0.2">
      <c r="A200" s="43"/>
      <c r="B200" s="60"/>
      <c r="C200" s="60"/>
      <c r="D200" s="60"/>
      <c r="E200" s="60"/>
      <c r="F200" s="60"/>
      <c r="G200" s="13"/>
      <c r="H200" s="60"/>
      <c r="I200" s="60"/>
      <c r="J200" s="60"/>
      <c r="K200" s="60"/>
      <c r="L200" s="60"/>
      <c r="M200" s="60"/>
      <c r="N200" s="60"/>
      <c r="O200" s="60"/>
      <c r="P200" s="49"/>
      <c r="Q200" s="38"/>
    </row>
    <row r="201" spans="1:17" ht="11.25" customHeight="1" x14ac:dyDescent="0.2">
      <c r="A201" s="43"/>
      <c r="B201" s="60"/>
      <c r="C201" s="60"/>
      <c r="D201" s="60"/>
      <c r="E201" s="60"/>
      <c r="F201" s="60"/>
      <c r="G201" s="13"/>
      <c r="H201" s="60"/>
      <c r="I201" s="60"/>
      <c r="J201" s="60"/>
      <c r="K201" s="60"/>
      <c r="L201" s="60"/>
      <c r="M201" s="60"/>
      <c r="N201" s="60"/>
      <c r="O201" s="60"/>
      <c r="P201" s="49"/>
      <c r="Q201" s="38"/>
    </row>
    <row r="202" spans="1:17" ht="11.25" customHeight="1" x14ac:dyDescent="0.2">
      <c r="A202" s="43"/>
      <c r="B202" s="60"/>
      <c r="C202" s="60"/>
      <c r="D202" s="60"/>
      <c r="E202" s="60"/>
      <c r="F202" s="60"/>
      <c r="G202" s="13"/>
      <c r="H202" s="60"/>
      <c r="I202" s="60"/>
      <c r="J202" s="60"/>
      <c r="K202" s="60"/>
      <c r="L202" s="60"/>
      <c r="M202" s="60"/>
      <c r="N202" s="60"/>
      <c r="O202" s="60"/>
      <c r="P202" s="49"/>
      <c r="Q202" s="38"/>
    </row>
    <row r="203" spans="1:17" ht="11.25" customHeight="1" x14ac:dyDescent="0.2">
      <c r="A203" s="43"/>
      <c r="B203" s="60"/>
      <c r="C203" s="60"/>
      <c r="D203" s="60"/>
      <c r="E203" s="60"/>
      <c r="F203" s="60"/>
      <c r="G203" s="13"/>
      <c r="H203" s="60"/>
      <c r="I203" s="60"/>
      <c r="J203" s="60"/>
      <c r="K203" s="60"/>
      <c r="L203" s="60"/>
      <c r="M203" s="60"/>
      <c r="N203" s="60"/>
      <c r="O203" s="60"/>
      <c r="P203" s="49"/>
      <c r="Q203" s="38"/>
    </row>
    <row r="204" spans="1:17" ht="11.25" customHeight="1" x14ac:dyDescent="0.2">
      <c r="A204" s="43"/>
      <c r="B204" s="60"/>
      <c r="C204" s="60"/>
      <c r="D204" s="60"/>
      <c r="E204" s="60"/>
      <c r="F204" s="60"/>
      <c r="G204" s="13"/>
      <c r="H204" s="60"/>
      <c r="I204" s="60"/>
      <c r="J204" s="60"/>
      <c r="K204" s="60"/>
      <c r="L204" s="60"/>
      <c r="M204" s="60"/>
      <c r="N204" s="60"/>
      <c r="O204" s="60"/>
      <c r="P204" s="49"/>
      <c r="Q204" s="38"/>
    </row>
    <row r="205" spans="1:17" ht="11.25" customHeight="1" x14ac:dyDescent="0.2">
      <c r="A205" s="43"/>
      <c r="B205" s="60"/>
      <c r="C205" s="60"/>
      <c r="D205" s="60"/>
      <c r="E205" s="60"/>
      <c r="F205" s="60"/>
      <c r="G205" s="13"/>
      <c r="H205" s="60"/>
      <c r="I205" s="60"/>
      <c r="J205" s="60"/>
      <c r="K205" s="60"/>
      <c r="L205" s="60"/>
      <c r="M205" s="60"/>
      <c r="N205" s="60"/>
      <c r="O205" s="60"/>
      <c r="P205" s="49"/>
      <c r="Q205" s="38"/>
    </row>
    <row r="206" spans="1:17" ht="11.25" customHeight="1" x14ac:dyDescent="0.2">
      <c r="A206" s="43"/>
      <c r="B206" s="60"/>
      <c r="C206" s="60"/>
      <c r="D206" s="60"/>
      <c r="E206" s="60"/>
      <c r="F206" s="60"/>
      <c r="G206" s="13"/>
      <c r="H206" s="60"/>
      <c r="I206" s="60"/>
      <c r="J206" s="60"/>
      <c r="K206" s="60"/>
      <c r="L206" s="60"/>
      <c r="M206" s="60"/>
      <c r="N206" s="60"/>
      <c r="O206" s="60"/>
      <c r="P206" s="49"/>
      <c r="Q206" s="38"/>
    </row>
    <row r="207" spans="1:17" ht="11.25" customHeight="1" x14ac:dyDescent="0.2">
      <c r="A207" s="43"/>
      <c r="B207" s="60"/>
      <c r="C207" s="60"/>
      <c r="D207" s="60"/>
      <c r="E207" s="60"/>
      <c r="F207" s="60"/>
      <c r="G207" s="13"/>
      <c r="H207" s="60"/>
      <c r="I207" s="60"/>
      <c r="J207" s="60"/>
      <c r="K207" s="60"/>
      <c r="L207" s="60"/>
      <c r="M207" s="60"/>
      <c r="N207" s="60"/>
      <c r="O207" s="60"/>
      <c r="P207" s="49"/>
      <c r="Q207" s="38"/>
    </row>
    <row r="208" spans="1:17" ht="11.25" customHeight="1" x14ac:dyDescent="0.2">
      <c r="A208" s="43"/>
      <c r="B208" s="60"/>
      <c r="C208" s="60"/>
      <c r="D208" s="60"/>
      <c r="E208" s="60"/>
      <c r="F208" s="60"/>
      <c r="G208" s="13"/>
      <c r="H208" s="60"/>
      <c r="I208" s="60"/>
      <c r="J208" s="60"/>
      <c r="K208" s="60"/>
      <c r="L208" s="60"/>
      <c r="M208" s="60"/>
      <c r="N208" s="60"/>
      <c r="O208" s="60"/>
      <c r="P208" s="49"/>
      <c r="Q208" s="38"/>
    </row>
    <row r="209" spans="1:17" ht="12" customHeight="1" x14ac:dyDescent="0.2">
      <c r="A209" s="67"/>
      <c r="B209" s="10"/>
      <c r="C209" s="10"/>
      <c r="D209" s="10"/>
      <c r="E209" s="10"/>
      <c r="F209" s="10"/>
      <c r="G209" s="41"/>
      <c r="H209" s="10"/>
      <c r="I209" s="10"/>
      <c r="J209" s="10"/>
      <c r="K209" s="10"/>
      <c r="L209" s="10"/>
      <c r="M209" s="10"/>
      <c r="N209" s="10"/>
      <c r="O209" s="10"/>
      <c r="P209" s="21"/>
      <c r="Q209" s="38"/>
    </row>
    <row r="210" spans="1:17" ht="18.75" customHeight="1" x14ac:dyDescent="0.2">
      <c r="A210" s="123" t="s">
        <v>92</v>
      </c>
      <c r="B210" s="124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</row>
    <row r="211" spans="1:17" ht="11.25" customHeight="1" x14ac:dyDescent="0.2">
      <c r="A211" s="43"/>
      <c r="B211" s="60"/>
      <c r="C211" s="60"/>
      <c r="D211" s="60"/>
      <c r="E211" s="60"/>
      <c r="F211" s="60"/>
      <c r="G211" s="13"/>
      <c r="H211" s="10"/>
      <c r="I211" s="60"/>
      <c r="J211" s="10"/>
      <c r="K211" s="60"/>
      <c r="L211" s="60"/>
      <c r="M211" s="60"/>
      <c r="N211" s="60"/>
      <c r="O211" s="60"/>
      <c r="P211" s="49" t="s">
        <v>93</v>
      </c>
      <c r="Q211" s="38"/>
    </row>
    <row r="212" spans="1:17" ht="24.75" customHeight="1" x14ac:dyDescent="0.2">
      <c r="A212" s="43"/>
      <c r="B212" s="60"/>
      <c r="C212" s="60"/>
      <c r="D212" s="60"/>
      <c r="E212" s="60"/>
      <c r="F212" s="60"/>
      <c r="G212" s="47" t="s">
        <v>94</v>
      </c>
      <c r="H212" s="25">
        <f>1</f>
        <v>1</v>
      </c>
      <c r="I212" s="12" t="s">
        <v>95</v>
      </c>
      <c r="J212" s="25" t="s">
        <v>96</v>
      </c>
      <c r="K212" s="43"/>
      <c r="L212" s="60"/>
      <c r="M212" s="60"/>
      <c r="N212" s="60"/>
      <c r="O212" s="60"/>
      <c r="P212" s="49"/>
      <c r="Q212" s="38"/>
    </row>
    <row r="213" spans="1:17" ht="11.25" customHeight="1" x14ac:dyDescent="0.2">
      <c r="A213" s="43"/>
      <c r="B213" s="60"/>
      <c r="C213" s="60"/>
      <c r="D213" s="60"/>
      <c r="E213" s="60"/>
      <c r="F213" s="60"/>
      <c r="G213" s="13"/>
      <c r="H213" s="83"/>
      <c r="I213" s="10"/>
      <c r="J213" s="83"/>
      <c r="K213" s="10"/>
      <c r="L213" s="10"/>
      <c r="M213" s="10"/>
      <c r="N213" s="10"/>
      <c r="O213" s="10"/>
      <c r="P213" s="49"/>
      <c r="Q213" s="38"/>
    </row>
    <row r="214" spans="1:17" ht="24.75" customHeight="1" x14ac:dyDescent="0.2">
      <c r="A214" s="82"/>
      <c r="B214" s="9"/>
      <c r="C214" s="9"/>
      <c r="D214" s="121" t="s">
        <v>97</v>
      </c>
      <c r="E214" s="112"/>
      <c r="F214" s="112"/>
      <c r="G214" s="117"/>
      <c r="H214" s="122"/>
      <c r="I214" s="119"/>
      <c r="J214" s="119"/>
      <c r="K214" s="119"/>
      <c r="L214" s="119"/>
      <c r="M214" s="119"/>
      <c r="N214" s="119"/>
      <c r="O214" s="120"/>
      <c r="P214" s="32"/>
      <c r="Q214" s="38"/>
    </row>
    <row r="215" spans="1:17" ht="11.25" customHeight="1" x14ac:dyDescent="0.2">
      <c r="A215" s="43"/>
      <c r="B215" s="60"/>
      <c r="C215" s="60"/>
      <c r="D215" s="60"/>
      <c r="E215" s="60"/>
      <c r="F215" s="60"/>
      <c r="G215" s="13"/>
      <c r="H215" s="83"/>
      <c r="I215" s="83"/>
      <c r="J215" s="83"/>
      <c r="K215" s="83"/>
      <c r="L215" s="83"/>
      <c r="M215" s="83"/>
      <c r="N215" s="83"/>
      <c r="O215" s="83"/>
      <c r="P215" s="49"/>
      <c r="Q215" s="38"/>
    </row>
    <row r="216" spans="1:17" ht="24.75" customHeight="1" x14ac:dyDescent="0.2">
      <c r="A216" s="82"/>
      <c r="B216" s="9"/>
      <c r="C216" s="9"/>
      <c r="D216" s="121" t="s">
        <v>98</v>
      </c>
      <c r="E216" s="112"/>
      <c r="F216" s="112"/>
      <c r="G216" s="117"/>
      <c r="H216" s="122"/>
      <c r="I216" s="119"/>
      <c r="J216" s="119"/>
      <c r="K216" s="119"/>
      <c r="L216" s="119"/>
      <c r="M216" s="119"/>
      <c r="N216" s="119"/>
      <c r="O216" s="120"/>
      <c r="P216" s="32"/>
      <c r="Q216" s="38"/>
    </row>
    <row r="217" spans="1:17" ht="11.25" customHeight="1" x14ac:dyDescent="0.2">
      <c r="A217" s="43"/>
      <c r="B217" s="60"/>
      <c r="C217" s="60"/>
      <c r="D217" s="60"/>
      <c r="E217" s="60"/>
      <c r="F217" s="60"/>
      <c r="G217" s="13"/>
      <c r="H217" s="83"/>
      <c r="I217" s="83"/>
      <c r="J217" s="34"/>
      <c r="K217" s="34"/>
      <c r="L217" s="34"/>
      <c r="M217" s="34"/>
      <c r="N217" s="83"/>
      <c r="O217" s="83"/>
      <c r="P217" s="49"/>
      <c r="Q217" s="38"/>
    </row>
    <row r="218" spans="1:17" ht="24.75" customHeight="1" x14ac:dyDescent="0.2">
      <c r="A218" s="43"/>
      <c r="B218" s="60"/>
      <c r="C218" s="60"/>
      <c r="D218" s="60"/>
      <c r="E218" s="60"/>
      <c r="F218" s="60"/>
      <c r="G218" s="47" t="s">
        <v>99</v>
      </c>
      <c r="H218" s="154"/>
      <c r="I218" s="120"/>
      <c r="J218" s="43"/>
      <c r="K218" s="60"/>
      <c r="L218" s="60"/>
      <c r="M218" s="47" t="s">
        <v>100</v>
      </c>
      <c r="N218" s="146"/>
      <c r="O218" s="120"/>
      <c r="P218" s="98"/>
      <c r="Q218" s="38"/>
    </row>
    <row r="219" spans="1:17" ht="11.25" customHeight="1" x14ac:dyDescent="0.2">
      <c r="A219" s="82"/>
      <c r="B219" s="9"/>
      <c r="C219" s="9"/>
      <c r="D219" s="9"/>
      <c r="E219" s="9"/>
      <c r="F219" s="9"/>
      <c r="G219" s="101"/>
      <c r="H219" s="65"/>
      <c r="I219" s="65"/>
      <c r="J219" s="9"/>
      <c r="K219" s="60"/>
      <c r="L219" s="60"/>
      <c r="M219" s="60"/>
      <c r="N219" s="83"/>
      <c r="O219" s="83"/>
      <c r="P219" s="49"/>
      <c r="Q219" s="38"/>
    </row>
    <row r="220" spans="1:17" ht="24.75" customHeight="1" x14ac:dyDescent="0.2">
      <c r="A220" s="43"/>
      <c r="B220" s="60"/>
      <c r="C220" s="60"/>
      <c r="D220" s="60"/>
      <c r="E220" s="60"/>
      <c r="F220" s="60"/>
      <c r="G220" s="47" t="s">
        <v>101</v>
      </c>
      <c r="H220" s="154"/>
      <c r="I220" s="120"/>
      <c r="J220" s="43"/>
      <c r="K220" s="9"/>
      <c r="L220" s="60"/>
      <c r="M220" s="47" t="s">
        <v>61</v>
      </c>
      <c r="N220" s="146"/>
      <c r="O220" s="120"/>
      <c r="P220" s="98"/>
      <c r="Q220" s="38"/>
    </row>
    <row r="221" spans="1:17" ht="11.25" customHeight="1" x14ac:dyDescent="0.2">
      <c r="A221" s="43"/>
      <c r="B221" s="60"/>
      <c r="C221" s="60"/>
      <c r="D221" s="60"/>
      <c r="E221" s="60"/>
      <c r="F221" s="60"/>
      <c r="G221" s="13"/>
      <c r="H221" s="83"/>
      <c r="I221" s="83"/>
      <c r="J221" s="60"/>
      <c r="K221" s="60"/>
      <c r="L221" s="60"/>
      <c r="M221" s="60"/>
      <c r="N221" s="34"/>
      <c r="O221" s="34"/>
      <c r="P221" s="49"/>
      <c r="Q221" s="38"/>
    </row>
    <row r="222" spans="1:17" ht="24.75" customHeight="1" x14ac:dyDescent="0.2">
      <c r="A222" s="43"/>
      <c r="B222" s="60"/>
      <c r="C222" s="60"/>
      <c r="D222" s="60"/>
      <c r="E222" s="60"/>
      <c r="F222" s="60"/>
      <c r="G222" s="47" t="s">
        <v>102</v>
      </c>
      <c r="H222" s="155"/>
      <c r="I222" s="120"/>
      <c r="J222" s="43"/>
      <c r="K222" s="60"/>
      <c r="L222" s="60"/>
      <c r="M222" s="60"/>
      <c r="N222" s="60"/>
      <c r="O222" s="60"/>
      <c r="P222" s="49"/>
      <c r="Q222" s="38"/>
    </row>
    <row r="223" spans="1:17" ht="11.25" customHeight="1" x14ac:dyDescent="0.2">
      <c r="A223" s="43"/>
      <c r="B223" s="60"/>
      <c r="C223" s="60"/>
      <c r="D223" s="60"/>
      <c r="E223" s="60"/>
      <c r="F223" s="60"/>
      <c r="G223" s="13"/>
      <c r="H223" s="83"/>
      <c r="I223" s="83"/>
      <c r="J223" s="10"/>
      <c r="K223" s="10"/>
      <c r="L223" s="10"/>
      <c r="M223" s="10"/>
      <c r="N223" s="10"/>
      <c r="O223" s="10"/>
      <c r="P223" s="49"/>
      <c r="Q223" s="38"/>
    </row>
    <row r="224" spans="1:17" ht="117" customHeight="1" x14ac:dyDescent="0.2">
      <c r="A224" s="82"/>
      <c r="B224" s="9"/>
      <c r="C224" s="9"/>
      <c r="D224" s="121" t="s">
        <v>103</v>
      </c>
      <c r="E224" s="112"/>
      <c r="F224" s="112"/>
      <c r="G224" s="117"/>
      <c r="H224" s="156"/>
      <c r="I224" s="119"/>
      <c r="J224" s="119"/>
      <c r="K224" s="119"/>
      <c r="L224" s="119"/>
      <c r="M224" s="119"/>
      <c r="N224" s="119"/>
      <c r="O224" s="120"/>
      <c r="P224" s="18"/>
      <c r="Q224" s="38"/>
    </row>
    <row r="225" spans="1:17" ht="12" customHeight="1" x14ac:dyDescent="0.2">
      <c r="A225" s="67"/>
      <c r="B225" s="10"/>
      <c r="C225" s="10"/>
      <c r="D225" s="10"/>
      <c r="E225" s="10"/>
      <c r="F225" s="10"/>
      <c r="G225" s="41"/>
      <c r="H225" s="83"/>
      <c r="I225" s="83"/>
      <c r="J225" s="83"/>
      <c r="K225" s="83"/>
      <c r="L225" s="83"/>
      <c r="M225" s="83"/>
      <c r="N225" s="83"/>
      <c r="O225" s="83"/>
      <c r="P225" s="21"/>
      <c r="Q225" s="38"/>
    </row>
    <row r="226" spans="1:17" ht="18.75" customHeight="1" x14ac:dyDescent="0.2">
      <c r="A226" s="123" t="s">
        <v>104</v>
      </c>
      <c r="B226" s="124"/>
      <c r="C226" s="124"/>
      <c r="D226" s="124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</row>
    <row r="227" spans="1:17" ht="11.25" customHeight="1" x14ac:dyDescent="0.2">
      <c r="A227" s="43"/>
      <c r="B227" s="60"/>
      <c r="C227" s="60"/>
      <c r="D227" s="60"/>
      <c r="E227" s="60"/>
      <c r="F227" s="60"/>
      <c r="G227" s="13"/>
      <c r="H227" s="60"/>
      <c r="I227" s="60"/>
      <c r="J227" s="60"/>
      <c r="K227" s="60"/>
      <c r="L227" s="60"/>
      <c r="M227" s="60"/>
      <c r="N227" s="60"/>
      <c r="O227" s="60"/>
      <c r="P227" s="60"/>
    </row>
    <row r="228" spans="1:17" ht="11.25" customHeight="1" x14ac:dyDescent="0.2">
      <c r="A228" s="43"/>
      <c r="B228" s="60"/>
      <c r="C228" s="10"/>
      <c r="D228" s="10"/>
      <c r="E228" s="10"/>
      <c r="F228" s="10"/>
      <c r="G228" s="41"/>
      <c r="H228" s="10"/>
      <c r="I228" s="10"/>
      <c r="J228" s="10"/>
      <c r="K228" s="10"/>
      <c r="L228" s="10"/>
      <c r="M228" s="10"/>
      <c r="N228" s="10"/>
      <c r="O228" s="10"/>
      <c r="P228" s="60"/>
    </row>
    <row r="229" spans="1:17" ht="20.25" customHeight="1" x14ac:dyDescent="0.2">
      <c r="A229" s="82"/>
      <c r="B229" s="54"/>
      <c r="C229" s="141" t="s">
        <v>105</v>
      </c>
      <c r="D229" s="119"/>
      <c r="E229" s="119"/>
      <c r="F229" s="119"/>
      <c r="G229" s="120"/>
      <c r="H229" s="159" t="s">
        <v>106</v>
      </c>
      <c r="I229" s="120"/>
      <c r="J229" s="159" t="s">
        <v>107</v>
      </c>
      <c r="K229" s="120"/>
      <c r="L229" s="159" t="s">
        <v>108</v>
      </c>
      <c r="M229" s="120"/>
      <c r="N229" s="159" t="s">
        <v>109</v>
      </c>
      <c r="O229" s="120"/>
      <c r="P229" s="31"/>
    </row>
    <row r="230" spans="1:17" ht="26.25" customHeight="1" x14ac:dyDescent="0.2">
      <c r="A230" s="82"/>
      <c r="B230" s="54"/>
      <c r="C230" s="157"/>
      <c r="D230" s="119"/>
      <c r="E230" s="119"/>
      <c r="F230" s="119"/>
      <c r="G230" s="120"/>
      <c r="H230" s="122"/>
      <c r="I230" s="120"/>
      <c r="J230" s="122"/>
      <c r="K230" s="120"/>
      <c r="L230" s="158"/>
      <c r="M230" s="120"/>
      <c r="N230" s="122"/>
      <c r="O230" s="120"/>
      <c r="P230" s="56"/>
    </row>
    <row r="231" spans="1:17" ht="26.25" customHeight="1" x14ac:dyDescent="0.2">
      <c r="A231" s="82"/>
      <c r="B231" s="54"/>
      <c r="C231" s="119"/>
      <c r="D231" s="119"/>
      <c r="E231" s="119"/>
      <c r="F231" s="119"/>
      <c r="G231" s="120"/>
      <c r="H231" s="122"/>
      <c r="I231" s="120"/>
      <c r="J231" s="122"/>
      <c r="K231" s="120"/>
      <c r="L231" s="158"/>
      <c r="M231" s="120"/>
      <c r="N231" s="122"/>
      <c r="O231" s="120"/>
      <c r="P231" s="56"/>
    </row>
    <row r="232" spans="1:17" ht="26.25" customHeight="1" x14ac:dyDescent="0.2">
      <c r="A232" s="82"/>
      <c r="B232" s="54"/>
      <c r="C232" s="119"/>
      <c r="D232" s="119"/>
      <c r="E232" s="119"/>
      <c r="F232" s="119"/>
      <c r="G232" s="120"/>
      <c r="H232" s="122"/>
      <c r="I232" s="120"/>
      <c r="J232" s="122"/>
      <c r="K232" s="120"/>
      <c r="L232" s="158"/>
      <c r="M232" s="120"/>
      <c r="N232" s="122"/>
      <c r="O232" s="120"/>
      <c r="P232" s="56"/>
    </row>
    <row r="233" spans="1:17" ht="26.25" customHeight="1" x14ac:dyDescent="0.2">
      <c r="A233" s="82"/>
      <c r="B233" s="54"/>
      <c r="C233" s="157"/>
      <c r="D233" s="119"/>
      <c r="E233" s="119"/>
      <c r="F233" s="119"/>
      <c r="G233" s="120"/>
      <c r="H233" s="122"/>
      <c r="I233" s="120"/>
      <c r="J233" s="122"/>
      <c r="K233" s="120"/>
      <c r="L233" s="158"/>
      <c r="M233" s="120"/>
      <c r="N233" s="122"/>
      <c r="O233" s="120"/>
      <c r="P233" s="56"/>
    </row>
    <row r="234" spans="1:17" ht="26.25" customHeight="1" x14ac:dyDescent="0.2">
      <c r="A234" s="82"/>
      <c r="B234" s="54"/>
      <c r="C234" s="119"/>
      <c r="D234" s="119"/>
      <c r="E234" s="119"/>
      <c r="F234" s="119"/>
      <c r="G234" s="120"/>
      <c r="H234" s="122"/>
      <c r="I234" s="120"/>
      <c r="J234" s="122"/>
      <c r="K234" s="120"/>
      <c r="L234" s="158"/>
      <c r="M234" s="120"/>
      <c r="N234" s="122"/>
      <c r="O234" s="120"/>
      <c r="P234" s="56"/>
    </row>
    <row r="235" spans="1:17" ht="26.25" customHeight="1" x14ac:dyDescent="0.2">
      <c r="A235" s="66"/>
      <c r="B235" s="54"/>
      <c r="C235" s="119"/>
      <c r="D235" s="119"/>
      <c r="E235" s="119"/>
      <c r="F235" s="119"/>
      <c r="G235" s="120"/>
      <c r="H235" s="122"/>
      <c r="I235" s="120"/>
      <c r="J235" s="122"/>
      <c r="K235" s="120"/>
      <c r="L235" s="158"/>
      <c r="M235" s="120"/>
      <c r="N235" s="122"/>
      <c r="O235" s="120"/>
      <c r="P235" s="56"/>
    </row>
    <row r="236" spans="1:17" ht="26.25" customHeight="1" x14ac:dyDescent="0.2">
      <c r="A236" s="44"/>
      <c r="B236" s="54"/>
      <c r="C236" s="157"/>
      <c r="D236" s="119"/>
      <c r="E236" s="119"/>
      <c r="F236" s="119"/>
      <c r="G236" s="120"/>
      <c r="H236" s="122"/>
      <c r="I236" s="120"/>
      <c r="J236" s="122"/>
      <c r="K236" s="120"/>
      <c r="L236" s="158"/>
      <c r="M236" s="120"/>
      <c r="N236" s="122"/>
      <c r="O236" s="120"/>
      <c r="P236" s="56"/>
    </row>
    <row r="237" spans="1:17" ht="26.25" customHeight="1" x14ac:dyDescent="0.2">
      <c r="A237" s="82"/>
      <c r="B237" s="54"/>
      <c r="C237" s="119"/>
      <c r="D237" s="119"/>
      <c r="E237" s="119"/>
      <c r="F237" s="119"/>
      <c r="G237" s="120"/>
      <c r="H237" s="122"/>
      <c r="I237" s="120"/>
      <c r="J237" s="122"/>
      <c r="K237" s="120"/>
      <c r="L237" s="158"/>
      <c r="M237" s="120"/>
      <c r="N237" s="122"/>
      <c r="O237" s="120"/>
      <c r="P237" s="56"/>
    </row>
    <row r="238" spans="1:17" ht="26.25" customHeight="1" x14ac:dyDescent="0.2">
      <c r="A238" s="82"/>
      <c r="B238" s="54"/>
      <c r="C238" s="119"/>
      <c r="D238" s="119"/>
      <c r="E238" s="119"/>
      <c r="F238" s="119"/>
      <c r="G238" s="120"/>
      <c r="H238" s="122"/>
      <c r="I238" s="120"/>
      <c r="J238" s="122"/>
      <c r="K238" s="120"/>
      <c r="L238" s="158" t="s">
        <v>93</v>
      </c>
      <c r="M238" s="120"/>
      <c r="N238" s="122"/>
      <c r="O238" s="120"/>
      <c r="P238" s="56"/>
    </row>
    <row r="239" spans="1:17" ht="12" customHeight="1" x14ac:dyDescent="0.2">
      <c r="A239" s="67"/>
      <c r="B239" s="10"/>
      <c r="C239" s="83"/>
      <c r="D239" s="83"/>
      <c r="E239" s="83"/>
      <c r="F239" s="83"/>
      <c r="G239" s="24"/>
      <c r="H239" s="83"/>
      <c r="I239" s="83"/>
      <c r="J239" s="83"/>
      <c r="K239" s="83"/>
      <c r="L239" s="83"/>
      <c r="M239" s="83"/>
      <c r="N239" s="83"/>
      <c r="O239" s="83"/>
      <c r="P239" s="10"/>
    </row>
    <row r="240" spans="1:17" ht="18.75" customHeight="1" x14ac:dyDescent="0.2">
      <c r="A240" s="123" t="s">
        <v>110</v>
      </c>
      <c r="B240" s="124"/>
      <c r="C240" s="124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</row>
    <row r="241" spans="1:16" ht="11.25" customHeight="1" x14ac:dyDescent="0.2">
      <c r="A241" s="43"/>
      <c r="B241" s="60"/>
      <c r="C241" s="60"/>
      <c r="D241" s="60"/>
      <c r="E241" s="60"/>
      <c r="F241" s="60"/>
      <c r="G241" s="13"/>
      <c r="H241" s="10"/>
      <c r="I241" s="10"/>
      <c r="J241" s="10"/>
      <c r="K241" s="10"/>
      <c r="L241" s="10"/>
      <c r="M241" s="10"/>
      <c r="N241" s="10"/>
      <c r="O241" s="10"/>
      <c r="P241" s="60"/>
    </row>
    <row r="242" spans="1:16" ht="11.25" customHeight="1" x14ac:dyDescent="0.2">
      <c r="A242" s="43"/>
      <c r="B242" s="60"/>
      <c r="C242" s="60"/>
      <c r="D242" s="60"/>
      <c r="E242" s="60"/>
      <c r="F242" s="60"/>
      <c r="G242" s="47"/>
      <c r="H242" s="160" t="s">
        <v>111</v>
      </c>
      <c r="I242" s="119"/>
      <c r="J242" s="119"/>
      <c r="K242" s="119"/>
      <c r="L242" s="119"/>
      <c r="M242" s="119"/>
      <c r="N242" s="119"/>
      <c r="O242" s="120"/>
      <c r="P242" s="52"/>
    </row>
    <row r="243" spans="1:16" ht="51.75" customHeight="1" x14ac:dyDescent="0.2">
      <c r="A243" s="82"/>
      <c r="B243" s="9"/>
      <c r="C243" s="161" t="s">
        <v>112</v>
      </c>
      <c r="D243" s="112"/>
      <c r="E243" s="112"/>
      <c r="F243" s="112"/>
      <c r="G243" s="117"/>
      <c r="H243" s="156"/>
      <c r="I243" s="119"/>
      <c r="J243" s="119"/>
      <c r="K243" s="119"/>
      <c r="L243" s="119"/>
      <c r="M243" s="119"/>
      <c r="N243" s="119"/>
      <c r="O243" s="120"/>
      <c r="P243" s="82"/>
    </row>
    <row r="244" spans="1:16" ht="9.75" customHeight="1" x14ac:dyDescent="0.2">
      <c r="A244" s="82"/>
      <c r="B244" s="9"/>
      <c r="C244" s="9"/>
      <c r="D244" s="9"/>
      <c r="E244" s="9"/>
      <c r="F244" s="9"/>
      <c r="G244" s="101"/>
      <c r="H244" s="8"/>
      <c r="I244" s="8"/>
      <c r="J244" s="8"/>
      <c r="K244" s="8"/>
      <c r="L244" s="8"/>
      <c r="M244" s="8"/>
      <c r="N244" s="8"/>
      <c r="O244" s="8"/>
      <c r="P244" s="9"/>
    </row>
    <row r="245" spans="1:16" ht="12.75" customHeight="1" x14ac:dyDescent="0.2">
      <c r="A245" s="43"/>
      <c r="B245" s="60"/>
      <c r="C245" s="163" t="s">
        <v>113</v>
      </c>
      <c r="D245" s="112"/>
      <c r="E245" s="112"/>
      <c r="F245" s="112"/>
      <c r="G245" s="117"/>
      <c r="H245" s="160" t="s">
        <v>114</v>
      </c>
      <c r="I245" s="119"/>
      <c r="J245" s="119"/>
      <c r="K245" s="119"/>
      <c r="L245" s="119"/>
      <c r="M245" s="119"/>
      <c r="N245" s="119"/>
      <c r="O245" s="120"/>
      <c r="P245" s="52"/>
    </row>
    <row r="246" spans="1:16" ht="11.25" customHeight="1" x14ac:dyDescent="0.2">
      <c r="A246" s="43"/>
      <c r="B246" s="60"/>
      <c r="C246" s="112"/>
      <c r="D246" s="112"/>
      <c r="E246" s="112"/>
      <c r="F246" s="112"/>
      <c r="G246" s="117"/>
      <c r="H246" s="159" t="s">
        <v>115</v>
      </c>
      <c r="I246" s="119"/>
      <c r="J246" s="119"/>
      <c r="K246" s="119"/>
      <c r="L246" s="120"/>
      <c r="M246" s="160"/>
      <c r="N246" s="119"/>
      <c r="O246" s="120"/>
      <c r="P246" s="52"/>
    </row>
    <row r="247" spans="1:16" ht="11.25" customHeight="1" x14ac:dyDescent="0.2">
      <c r="A247" s="43"/>
      <c r="B247" s="60"/>
      <c r="C247" s="112"/>
      <c r="D247" s="112"/>
      <c r="E247" s="112"/>
      <c r="F247" s="112"/>
      <c r="G247" s="112"/>
      <c r="H247" s="119"/>
      <c r="I247" s="119"/>
      <c r="J247" s="119"/>
      <c r="K247" s="119"/>
      <c r="L247" s="119"/>
      <c r="M247" s="119"/>
      <c r="N247" s="119"/>
      <c r="O247" s="120"/>
      <c r="P247" s="52"/>
    </row>
    <row r="248" spans="1:16" ht="11.25" customHeight="1" x14ac:dyDescent="0.2">
      <c r="A248" s="43"/>
      <c r="B248" s="60"/>
      <c r="C248" s="112"/>
      <c r="D248" s="112"/>
      <c r="E248" s="112"/>
      <c r="F248" s="112"/>
      <c r="G248" s="117"/>
      <c r="H248" s="159" t="s">
        <v>116</v>
      </c>
      <c r="I248" s="119"/>
      <c r="J248" s="119"/>
      <c r="K248" s="119"/>
      <c r="L248" s="120"/>
      <c r="M248" s="160"/>
      <c r="N248" s="119"/>
      <c r="O248" s="120"/>
      <c r="P248" s="52"/>
    </row>
    <row r="249" spans="1:16" ht="11.25" customHeight="1" x14ac:dyDescent="0.2">
      <c r="A249" s="43"/>
      <c r="B249" s="60"/>
      <c r="C249" s="112"/>
      <c r="D249" s="112"/>
      <c r="E249" s="112"/>
      <c r="F249" s="112"/>
      <c r="G249" s="112"/>
      <c r="H249" s="119"/>
      <c r="I249" s="119"/>
      <c r="J249" s="119"/>
      <c r="K249" s="119"/>
      <c r="L249" s="119"/>
      <c r="M249" s="119"/>
      <c r="N249" s="119"/>
      <c r="O249" s="120"/>
      <c r="P249" s="52"/>
    </row>
    <row r="250" spans="1:16" ht="11.25" customHeight="1" x14ac:dyDescent="0.2">
      <c r="A250" s="43"/>
      <c r="B250" s="60"/>
      <c r="C250" s="112"/>
      <c r="D250" s="112"/>
      <c r="E250" s="112"/>
      <c r="F250" s="112"/>
      <c r="G250" s="112"/>
      <c r="H250" s="8"/>
      <c r="I250" s="8"/>
      <c r="J250" s="8"/>
      <c r="K250" s="8"/>
      <c r="L250" s="8"/>
      <c r="M250" s="8"/>
      <c r="N250" s="8"/>
      <c r="O250" s="8"/>
      <c r="P250" s="9"/>
    </row>
    <row r="251" spans="1:16" ht="11.25" customHeight="1" x14ac:dyDescent="0.2">
      <c r="A251" s="43"/>
      <c r="B251" s="60"/>
      <c r="C251" s="60"/>
      <c r="D251" s="60"/>
      <c r="E251" s="60"/>
      <c r="F251" s="60"/>
      <c r="G251" s="59"/>
      <c r="H251" s="160" t="s">
        <v>114</v>
      </c>
      <c r="I251" s="119"/>
      <c r="J251" s="119"/>
      <c r="K251" s="119"/>
      <c r="L251" s="119"/>
      <c r="M251" s="119"/>
      <c r="N251" s="119"/>
      <c r="O251" s="120"/>
      <c r="P251" s="52"/>
    </row>
    <row r="252" spans="1:16" ht="11.25" customHeight="1" x14ac:dyDescent="0.2">
      <c r="A252" s="43"/>
      <c r="B252" s="60"/>
      <c r="C252" s="60"/>
      <c r="D252" s="60"/>
      <c r="E252" s="60"/>
      <c r="F252" s="60"/>
      <c r="G252" s="59"/>
      <c r="H252" s="159" t="s">
        <v>115</v>
      </c>
      <c r="I252" s="119"/>
      <c r="J252" s="119"/>
      <c r="K252" s="119"/>
      <c r="L252" s="120"/>
      <c r="M252" s="160"/>
      <c r="N252" s="119"/>
      <c r="O252" s="120"/>
      <c r="P252" s="52"/>
    </row>
    <row r="253" spans="1:16" ht="11.25" customHeight="1" x14ac:dyDescent="0.2">
      <c r="A253" s="43"/>
      <c r="B253" s="60"/>
      <c r="C253" s="60"/>
      <c r="D253" s="60"/>
      <c r="E253" s="60"/>
      <c r="F253" s="60"/>
      <c r="G253" s="59"/>
      <c r="H253" s="119"/>
      <c r="I253" s="119"/>
      <c r="J253" s="119"/>
      <c r="K253" s="119"/>
      <c r="L253" s="119"/>
      <c r="M253" s="119"/>
      <c r="N253" s="119"/>
      <c r="O253" s="120"/>
      <c r="P253" s="52"/>
    </row>
    <row r="254" spans="1:16" ht="11.25" customHeight="1" x14ac:dyDescent="0.2">
      <c r="A254" s="43"/>
      <c r="B254" s="60"/>
      <c r="C254" s="60"/>
      <c r="D254" s="60"/>
      <c r="E254" s="60"/>
      <c r="F254" s="60"/>
      <c r="G254" s="59"/>
      <c r="H254" s="159" t="s">
        <v>116</v>
      </c>
      <c r="I254" s="119"/>
      <c r="J254" s="119"/>
      <c r="K254" s="119"/>
      <c r="L254" s="120"/>
      <c r="M254" s="160"/>
      <c r="N254" s="119"/>
      <c r="O254" s="120"/>
      <c r="P254" s="52"/>
    </row>
    <row r="255" spans="1:16" ht="11.25" customHeight="1" x14ac:dyDescent="0.2">
      <c r="A255" s="43"/>
      <c r="B255" s="60"/>
      <c r="C255" s="60"/>
      <c r="D255" s="60"/>
      <c r="E255" s="60"/>
      <c r="F255" s="60"/>
      <c r="G255" s="59"/>
      <c r="H255" s="119"/>
      <c r="I255" s="119"/>
      <c r="J255" s="119"/>
      <c r="K255" s="119"/>
      <c r="L255" s="119"/>
      <c r="M255" s="119"/>
      <c r="N255" s="119"/>
      <c r="O255" s="120"/>
      <c r="P255" s="52"/>
    </row>
    <row r="256" spans="1:16" ht="51.75" customHeight="1" x14ac:dyDescent="0.2">
      <c r="A256" s="82"/>
      <c r="B256" s="9"/>
      <c r="C256" s="162" t="s">
        <v>117</v>
      </c>
      <c r="D256" s="112"/>
      <c r="E256" s="112"/>
      <c r="F256" s="112"/>
      <c r="G256" s="117"/>
      <c r="H256" s="156"/>
      <c r="I256" s="119"/>
      <c r="J256" s="119"/>
      <c r="K256" s="119"/>
      <c r="L256" s="119"/>
      <c r="M256" s="119"/>
      <c r="N256" s="119"/>
      <c r="O256" s="120"/>
      <c r="P256" s="82"/>
    </row>
    <row r="257" spans="1:16" ht="11.25" customHeight="1" x14ac:dyDescent="0.2">
      <c r="A257" s="43"/>
      <c r="B257" s="60"/>
      <c r="C257" s="60"/>
      <c r="D257" s="60"/>
      <c r="E257" s="60"/>
      <c r="F257" s="60"/>
      <c r="G257" s="59"/>
      <c r="H257" s="160" t="s">
        <v>118</v>
      </c>
      <c r="I257" s="119"/>
      <c r="J257" s="119"/>
      <c r="K257" s="119"/>
      <c r="L257" s="119"/>
      <c r="M257" s="119"/>
      <c r="N257" s="119"/>
      <c r="O257" s="120"/>
      <c r="P257" s="52"/>
    </row>
    <row r="258" spans="1:16" ht="51.75" customHeight="1" x14ac:dyDescent="0.2">
      <c r="A258" s="82"/>
      <c r="B258" s="9"/>
      <c r="C258" s="161" t="s">
        <v>119</v>
      </c>
      <c r="D258" s="112"/>
      <c r="E258" s="112"/>
      <c r="F258" s="112"/>
      <c r="G258" s="117"/>
      <c r="H258" s="156"/>
      <c r="I258" s="119"/>
      <c r="J258" s="119"/>
      <c r="K258" s="119"/>
      <c r="L258" s="119"/>
      <c r="M258" s="119"/>
      <c r="N258" s="119"/>
      <c r="O258" s="120"/>
      <c r="P258" s="82"/>
    </row>
    <row r="259" spans="1:16" ht="9.75" customHeight="1" x14ac:dyDescent="0.2">
      <c r="A259" s="43"/>
      <c r="B259" s="60"/>
      <c r="C259" s="60"/>
      <c r="D259" s="60"/>
      <c r="E259" s="60"/>
      <c r="F259" s="60"/>
      <c r="G259" s="1"/>
      <c r="H259" s="83"/>
      <c r="I259" s="83"/>
      <c r="J259" s="83"/>
      <c r="K259" s="83"/>
      <c r="L259" s="83"/>
      <c r="M259" s="83"/>
      <c r="N259" s="83"/>
      <c r="O259" s="83"/>
      <c r="P259" s="60"/>
    </row>
    <row r="260" spans="1:16" ht="11.25" customHeight="1" x14ac:dyDescent="0.2">
      <c r="A260" s="43"/>
      <c r="B260" s="60"/>
      <c r="C260" s="60"/>
      <c r="D260" s="60"/>
      <c r="E260" s="60"/>
      <c r="F260" s="60"/>
      <c r="G260" s="59"/>
      <c r="H260" s="160" t="s">
        <v>120</v>
      </c>
      <c r="I260" s="119"/>
      <c r="J260" s="119"/>
      <c r="K260" s="119"/>
      <c r="L260" s="119"/>
      <c r="M260" s="119"/>
      <c r="N260" s="119"/>
      <c r="O260" s="120"/>
      <c r="P260" s="52"/>
    </row>
    <row r="261" spans="1:16" ht="51.75" customHeight="1" x14ac:dyDescent="0.2">
      <c r="A261" s="82"/>
      <c r="B261" s="9"/>
      <c r="C261" s="161" t="s">
        <v>121</v>
      </c>
      <c r="D261" s="112"/>
      <c r="E261" s="112"/>
      <c r="F261" s="112"/>
      <c r="G261" s="117"/>
      <c r="H261" s="156"/>
      <c r="I261" s="119"/>
      <c r="J261" s="119"/>
      <c r="K261" s="119"/>
      <c r="L261" s="119"/>
      <c r="M261" s="119"/>
      <c r="N261" s="119"/>
      <c r="O261" s="120"/>
      <c r="P261" s="82"/>
    </row>
    <row r="262" spans="1:16" ht="9.75" customHeight="1" x14ac:dyDescent="0.2">
      <c r="A262" s="43"/>
      <c r="B262" s="60"/>
      <c r="C262" s="60"/>
      <c r="D262" s="60"/>
      <c r="E262" s="60"/>
      <c r="F262" s="60"/>
      <c r="G262" s="1"/>
      <c r="H262" s="83"/>
      <c r="I262" s="83"/>
      <c r="J262" s="83"/>
      <c r="K262" s="83"/>
      <c r="L262" s="83"/>
      <c r="M262" s="83"/>
      <c r="N262" s="83"/>
      <c r="O262" s="83"/>
      <c r="P262" s="60"/>
    </row>
    <row r="263" spans="1:16" ht="11.25" customHeight="1" x14ac:dyDescent="0.2">
      <c r="A263" s="43"/>
      <c r="B263" s="60"/>
      <c r="C263" s="60"/>
      <c r="D263" s="60"/>
      <c r="E263" s="60"/>
      <c r="F263" s="60"/>
      <c r="G263" s="59"/>
      <c r="H263" s="160" t="s">
        <v>122</v>
      </c>
      <c r="I263" s="119"/>
      <c r="J263" s="119"/>
      <c r="K263" s="119"/>
      <c r="L263" s="119"/>
      <c r="M263" s="119"/>
      <c r="N263" s="119"/>
      <c r="O263" s="120"/>
      <c r="P263" s="52"/>
    </row>
    <row r="264" spans="1:16" ht="51.75" customHeight="1" x14ac:dyDescent="0.2">
      <c r="A264" s="82"/>
      <c r="B264" s="9"/>
      <c r="C264" s="161" t="s">
        <v>123</v>
      </c>
      <c r="D264" s="112"/>
      <c r="E264" s="112"/>
      <c r="F264" s="112"/>
      <c r="G264" s="117"/>
      <c r="H264" s="156"/>
      <c r="I264" s="119"/>
      <c r="J264" s="119"/>
      <c r="K264" s="119"/>
      <c r="L264" s="119"/>
      <c r="M264" s="119"/>
      <c r="N264" s="119"/>
      <c r="O264" s="120"/>
      <c r="P264" s="82"/>
    </row>
    <row r="265" spans="1:16" ht="9.75" customHeight="1" x14ac:dyDescent="0.2">
      <c r="A265" s="43"/>
      <c r="B265" s="60"/>
      <c r="C265" s="60"/>
      <c r="D265" s="60"/>
      <c r="E265" s="60"/>
      <c r="F265" s="60"/>
      <c r="G265" s="1"/>
      <c r="H265" s="83"/>
      <c r="I265" s="83"/>
      <c r="J265" s="83"/>
      <c r="K265" s="83"/>
      <c r="L265" s="83"/>
      <c r="M265" s="83"/>
      <c r="N265" s="83"/>
      <c r="O265" s="83"/>
      <c r="P265" s="60"/>
    </row>
    <row r="266" spans="1:16" ht="11.25" customHeight="1" x14ac:dyDescent="0.2">
      <c r="A266" s="43"/>
      <c r="B266" s="60"/>
      <c r="C266" s="60"/>
      <c r="D266" s="60"/>
      <c r="E266" s="60"/>
      <c r="F266" s="60"/>
      <c r="G266" s="59"/>
      <c r="H266" s="160" t="s">
        <v>124</v>
      </c>
      <c r="I266" s="119"/>
      <c r="J266" s="119"/>
      <c r="K266" s="119"/>
      <c r="L266" s="119"/>
      <c r="M266" s="119"/>
      <c r="N266" s="119"/>
      <c r="O266" s="120"/>
      <c r="P266" s="52"/>
    </row>
    <row r="267" spans="1:16" ht="51.75" customHeight="1" x14ac:dyDescent="0.2">
      <c r="A267" s="82"/>
      <c r="B267" s="9"/>
      <c r="C267" s="161" t="s">
        <v>125</v>
      </c>
      <c r="D267" s="112"/>
      <c r="E267" s="112"/>
      <c r="F267" s="112"/>
      <c r="G267" s="117"/>
      <c r="H267" s="156"/>
      <c r="I267" s="119"/>
      <c r="J267" s="119"/>
      <c r="K267" s="119"/>
      <c r="L267" s="119"/>
      <c r="M267" s="119"/>
      <c r="N267" s="119"/>
      <c r="O267" s="120"/>
      <c r="P267" s="82"/>
    </row>
    <row r="268" spans="1:16" ht="9.75" customHeight="1" x14ac:dyDescent="0.2">
      <c r="A268" s="43"/>
      <c r="B268" s="60"/>
      <c r="C268" s="60"/>
      <c r="D268" s="60"/>
      <c r="E268" s="60"/>
      <c r="F268" s="60"/>
      <c r="G268" s="1"/>
      <c r="H268" s="83"/>
      <c r="I268" s="83"/>
      <c r="J268" s="83"/>
      <c r="K268" s="83"/>
      <c r="L268" s="83"/>
      <c r="M268" s="83"/>
      <c r="N268" s="83"/>
      <c r="O268" s="83"/>
      <c r="P268" s="60"/>
    </row>
    <row r="269" spans="1:16" ht="11.25" customHeight="1" x14ac:dyDescent="0.2">
      <c r="A269" s="43"/>
      <c r="B269" s="60"/>
      <c r="C269" s="60"/>
      <c r="D269" s="60"/>
      <c r="E269" s="60"/>
      <c r="F269" s="60"/>
      <c r="G269" s="59"/>
      <c r="H269" s="160" t="s">
        <v>126</v>
      </c>
      <c r="I269" s="119"/>
      <c r="J269" s="119"/>
      <c r="K269" s="119"/>
      <c r="L269" s="119"/>
      <c r="M269" s="119"/>
      <c r="N269" s="119"/>
      <c r="O269" s="120"/>
      <c r="P269" s="52"/>
    </row>
    <row r="270" spans="1:16" ht="51.75" customHeight="1" x14ac:dyDescent="0.2">
      <c r="A270" s="66"/>
      <c r="B270" s="9"/>
      <c r="C270" s="161" t="s">
        <v>127</v>
      </c>
      <c r="D270" s="112"/>
      <c r="E270" s="112"/>
      <c r="F270" s="112"/>
      <c r="G270" s="117"/>
      <c r="H270" s="156"/>
      <c r="I270" s="119"/>
      <c r="J270" s="119"/>
      <c r="K270" s="119"/>
      <c r="L270" s="119"/>
      <c r="M270" s="119"/>
      <c r="N270" s="119"/>
      <c r="O270" s="120"/>
      <c r="P270" s="82"/>
    </row>
    <row r="271" spans="1:16" ht="9.75" customHeight="1" x14ac:dyDescent="0.2">
      <c r="A271" s="23"/>
      <c r="B271" s="60"/>
      <c r="C271" s="60"/>
      <c r="D271" s="60"/>
      <c r="E271" s="60"/>
      <c r="F271" s="60"/>
      <c r="G271" s="13"/>
      <c r="H271" s="83"/>
      <c r="I271" s="83"/>
      <c r="J271" s="83"/>
      <c r="K271" s="83"/>
      <c r="L271" s="83"/>
      <c r="M271" s="83"/>
      <c r="N271" s="83"/>
      <c r="O271" s="83"/>
      <c r="P271" s="60"/>
    </row>
    <row r="272" spans="1:16" ht="11.25" customHeight="1" x14ac:dyDescent="0.2">
      <c r="A272" s="43"/>
      <c r="B272" s="60"/>
      <c r="C272" s="60"/>
      <c r="D272" s="60"/>
      <c r="E272" s="60"/>
      <c r="F272" s="60"/>
      <c r="G272" s="47"/>
      <c r="H272" s="160" t="s">
        <v>128</v>
      </c>
      <c r="I272" s="119"/>
      <c r="J272" s="119"/>
      <c r="K272" s="119"/>
      <c r="L272" s="119"/>
      <c r="M272" s="119"/>
      <c r="N272" s="119"/>
      <c r="O272" s="120"/>
      <c r="P272" s="52"/>
    </row>
    <row r="273" spans="1:35" ht="51.75" customHeight="1" x14ac:dyDescent="0.2">
      <c r="A273" s="82"/>
      <c r="B273" s="9"/>
      <c r="C273" s="163" t="s">
        <v>129</v>
      </c>
      <c r="D273" s="112"/>
      <c r="E273" s="112"/>
      <c r="F273" s="112"/>
      <c r="G273" s="117"/>
      <c r="H273" s="156"/>
      <c r="I273" s="119"/>
      <c r="J273" s="119"/>
      <c r="K273" s="119"/>
      <c r="L273" s="119"/>
      <c r="M273" s="119"/>
      <c r="N273" s="119"/>
      <c r="O273" s="120"/>
      <c r="P273" s="82"/>
    </row>
    <row r="274" spans="1:35" ht="9.75" customHeight="1" x14ac:dyDescent="0.2">
      <c r="A274" s="43"/>
      <c r="B274" s="60"/>
      <c r="C274" s="60"/>
      <c r="D274" s="60"/>
      <c r="E274" s="60"/>
      <c r="F274" s="60"/>
      <c r="G274" s="13"/>
      <c r="H274" s="83"/>
      <c r="I274" s="83"/>
      <c r="J274" s="83"/>
      <c r="K274" s="83"/>
      <c r="L274" s="83"/>
      <c r="M274" s="83"/>
      <c r="N274" s="83"/>
      <c r="O274" s="83"/>
      <c r="P274" s="60"/>
    </row>
    <row r="275" spans="1:35" ht="11.25" customHeight="1" x14ac:dyDescent="0.2">
      <c r="A275" s="43"/>
      <c r="B275" s="60"/>
      <c r="C275" s="60"/>
      <c r="D275" s="60"/>
      <c r="E275" s="60"/>
      <c r="F275" s="60"/>
      <c r="G275" s="47"/>
      <c r="H275" s="160" t="s">
        <v>130</v>
      </c>
      <c r="I275" s="119"/>
      <c r="J275" s="119"/>
      <c r="K275" s="119"/>
      <c r="L275" s="119"/>
      <c r="M275" s="119"/>
      <c r="N275" s="119"/>
      <c r="O275" s="120"/>
      <c r="P275" s="52"/>
    </row>
    <row r="276" spans="1:35" ht="51.75" customHeight="1" x14ac:dyDescent="0.2">
      <c r="A276" s="66"/>
      <c r="B276" s="9"/>
      <c r="C276" s="163" t="s">
        <v>131</v>
      </c>
      <c r="D276" s="112"/>
      <c r="E276" s="112"/>
      <c r="F276" s="112"/>
      <c r="G276" s="117"/>
      <c r="H276" s="156"/>
      <c r="I276" s="119"/>
      <c r="J276" s="119"/>
      <c r="K276" s="119"/>
      <c r="L276" s="119"/>
      <c r="M276" s="119"/>
      <c r="N276" s="119"/>
      <c r="O276" s="120"/>
      <c r="P276" s="82"/>
    </row>
    <row r="277" spans="1:35" ht="9.75" customHeight="1" x14ac:dyDescent="0.2">
      <c r="A277" s="23"/>
      <c r="B277" s="60"/>
      <c r="C277" s="60"/>
      <c r="D277" s="60"/>
      <c r="E277" s="60"/>
      <c r="F277" s="60"/>
      <c r="G277" s="13"/>
      <c r="H277" s="83"/>
      <c r="I277" s="83"/>
      <c r="J277" s="83"/>
      <c r="K277" s="83"/>
      <c r="L277" s="83"/>
      <c r="M277" s="83"/>
      <c r="N277" s="83"/>
      <c r="O277" s="83"/>
      <c r="P277" s="60"/>
    </row>
    <row r="278" spans="1:35" ht="11.25" customHeight="1" x14ac:dyDescent="0.2">
      <c r="A278" s="43"/>
      <c r="B278" s="60"/>
      <c r="C278" s="60"/>
      <c r="D278" s="60"/>
      <c r="E278" s="60"/>
      <c r="F278" s="60"/>
      <c r="G278" s="47"/>
      <c r="H278" s="160" t="s">
        <v>132</v>
      </c>
      <c r="I278" s="119"/>
      <c r="J278" s="119"/>
      <c r="K278" s="119"/>
      <c r="L278" s="119"/>
      <c r="M278" s="119"/>
      <c r="N278" s="119"/>
      <c r="O278" s="120"/>
      <c r="P278" s="52"/>
    </row>
    <row r="279" spans="1:35" ht="82.5" customHeight="1" x14ac:dyDescent="0.2">
      <c r="A279" s="82"/>
      <c r="B279" s="9"/>
      <c r="C279" s="163" t="s">
        <v>133</v>
      </c>
      <c r="D279" s="112"/>
      <c r="E279" s="112"/>
      <c r="F279" s="112"/>
      <c r="G279" s="117"/>
      <c r="H279" s="156"/>
      <c r="I279" s="119"/>
      <c r="J279" s="119"/>
      <c r="K279" s="119"/>
      <c r="L279" s="119"/>
      <c r="M279" s="119"/>
      <c r="N279" s="119"/>
      <c r="O279" s="120"/>
      <c r="P279" s="82"/>
    </row>
    <row r="280" spans="1:35" ht="11.25" customHeight="1" x14ac:dyDescent="0.2">
      <c r="A280" s="43"/>
      <c r="B280" s="60"/>
      <c r="C280" s="60"/>
      <c r="D280" s="60"/>
      <c r="E280" s="60"/>
      <c r="F280" s="60"/>
      <c r="G280" s="47"/>
      <c r="H280" s="160"/>
      <c r="I280" s="119"/>
      <c r="J280" s="119"/>
      <c r="K280" s="119"/>
      <c r="L280" s="119"/>
      <c r="M280" s="119"/>
      <c r="N280" s="119"/>
      <c r="O280" s="120"/>
      <c r="P280" s="52"/>
    </row>
    <row r="281" spans="1:35" ht="11.25" customHeight="1" x14ac:dyDescent="0.2">
      <c r="A281" s="43"/>
      <c r="B281" s="60"/>
      <c r="C281" s="60"/>
      <c r="D281" s="60"/>
      <c r="E281" s="60"/>
      <c r="F281" s="60"/>
      <c r="G281" s="47"/>
      <c r="H281" s="160" t="s">
        <v>134</v>
      </c>
      <c r="I281" s="119"/>
      <c r="J281" s="119"/>
      <c r="K281" s="119"/>
      <c r="L281" s="119"/>
      <c r="M281" s="119"/>
      <c r="N281" s="119"/>
      <c r="O281" s="120"/>
      <c r="P281" s="52"/>
    </row>
    <row r="282" spans="1:35" ht="11.25" customHeight="1" x14ac:dyDescent="0.2">
      <c r="A282" s="82"/>
      <c r="B282" s="9"/>
      <c r="C282" s="163" t="s">
        <v>135</v>
      </c>
      <c r="D282" s="112"/>
      <c r="E282" s="112"/>
      <c r="F282" s="112"/>
      <c r="G282" s="117"/>
      <c r="H282" s="157" t="s">
        <v>35</v>
      </c>
      <c r="I282" s="157" t="s">
        <v>136</v>
      </c>
      <c r="J282" s="119"/>
      <c r="K282" s="120"/>
      <c r="L282" s="165" t="s">
        <v>137</v>
      </c>
      <c r="M282" s="165" t="s">
        <v>138</v>
      </c>
      <c r="N282" s="157" t="s">
        <v>139</v>
      </c>
      <c r="O282" s="120"/>
      <c r="P282" s="82"/>
    </row>
    <row r="283" spans="1:35" ht="11.25" customHeight="1" x14ac:dyDescent="0.2">
      <c r="A283" s="82"/>
      <c r="B283" s="9"/>
      <c r="C283" s="112"/>
      <c r="D283" s="112"/>
      <c r="E283" s="112"/>
      <c r="F283" s="112"/>
      <c r="G283" s="112"/>
      <c r="H283" s="112"/>
      <c r="I283" s="119"/>
      <c r="J283" s="119"/>
      <c r="K283" s="120"/>
      <c r="L283" s="112"/>
      <c r="M283" s="112"/>
      <c r="N283" s="119"/>
      <c r="O283" s="120"/>
      <c r="P283" s="82"/>
    </row>
    <row r="284" spans="1:35" ht="11.25" customHeight="1" x14ac:dyDescent="0.2">
      <c r="A284" s="82"/>
      <c r="B284" s="9"/>
      <c r="C284" s="112"/>
      <c r="D284" s="112"/>
      <c r="E284" s="112"/>
      <c r="F284" s="112"/>
      <c r="G284" s="117"/>
      <c r="H284" s="14"/>
      <c r="I284" s="164"/>
      <c r="J284" s="119"/>
      <c r="K284" s="120"/>
      <c r="L284" s="14"/>
      <c r="M284" s="14"/>
      <c r="N284" s="164"/>
      <c r="O284" s="120"/>
      <c r="P284" s="35"/>
      <c r="AI284" s="9" t="s">
        <v>140</v>
      </c>
    </row>
    <row r="285" spans="1:35" ht="11.25" customHeight="1" x14ac:dyDescent="0.2">
      <c r="A285" s="82"/>
      <c r="B285" s="9"/>
      <c r="C285" s="112"/>
      <c r="D285" s="112"/>
      <c r="E285" s="112"/>
      <c r="F285" s="112"/>
      <c r="G285" s="117"/>
      <c r="H285" s="14"/>
      <c r="I285" s="164"/>
      <c r="J285" s="119"/>
      <c r="K285" s="120"/>
      <c r="L285" s="14"/>
      <c r="M285" s="14"/>
      <c r="N285" s="164"/>
      <c r="O285" s="120"/>
      <c r="P285" s="35"/>
      <c r="AI285" s="9" t="s">
        <v>141</v>
      </c>
    </row>
    <row r="286" spans="1:35" ht="11.25" customHeight="1" x14ac:dyDescent="0.2">
      <c r="A286" s="82"/>
      <c r="B286" s="9"/>
      <c r="C286" s="112"/>
      <c r="D286" s="112"/>
      <c r="E286" s="112"/>
      <c r="F286" s="112"/>
      <c r="G286" s="117"/>
      <c r="H286" s="14"/>
      <c r="I286" s="164"/>
      <c r="J286" s="119"/>
      <c r="K286" s="120"/>
      <c r="L286" s="14"/>
      <c r="M286" s="14"/>
      <c r="N286" s="164"/>
      <c r="O286" s="120"/>
      <c r="P286" s="35"/>
      <c r="AI286" s="9" t="s">
        <v>142</v>
      </c>
    </row>
    <row r="287" spans="1:35" ht="11.25" customHeight="1" x14ac:dyDescent="0.2">
      <c r="A287" s="82"/>
      <c r="B287" s="9"/>
      <c r="C287" s="112"/>
      <c r="D287" s="112"/>
      <c r="E287" s="112"/>
      <c r="F287" s="112"/>
      <c r="G287" s="117"/>
      <c r="H287" s="14"/>
      <c r="I287" s="164"/>
      <c r="J287" s="119"/>
      <c r="K287" s="120"/>
      <c r="L287" s="14"/>
      <c r="M287" s="14"/>
      <c r="N287" s="164"/>
      <c r="O287" s="120"/>
      <c r="P287" s="35"/>
    </row>
    <row r="288" spans="1:35" ht="11.25" customHeight="1" x14ac:dyDescent="0.2">
      <c r="A288" s="82"/>
      <c r="B288" s="9"/>
      <c r="C288" s="112"/>
      <c r="D288" s="112"/>
      <c r="E288" s="112"/>
      <c r="F288" s="112"/>
      <c r="G288" s="117"/>
      <c r="H288" s="14"/>
      <c r="I288" s="164"/>
      <c r="J288" s="119"/>
      <c r="K288" s="120"/>
      <c r="L288" s="14"/>
      <c r="M288" s="14"/>
      <c r="N288" s="164"/>
      <c r="O288" s="120"/>
      <c r="P288" s="35"/>
    </row>
    <row r="289" spans="1:37" ht="11.25" customHeight="1" x14ac:dyDescent="0.2">
      <c r="A289" s="82"/>
      <c r="B289" s="9"/>
      <c r="C289" s="112"/>
      <c r="D289" s="112"/>
      <c r="E289" s="112"/>
      <c r="F289" s="112"/>
      <c r="G289" s="117"/>
      <c r="H289" s="14"/>
      <c r="I289" s="164"/>
      <c r="J289" s="119"/>
      <c r="K289" s="120"/>
      <c r="L289" s="14"/>
      <c r="M289" s="14"/>
      <c r="N289" s="164"/>
      <c r="O289" s="120"/>
      <c r="P289" s="35"/>
    </row>
    <row r="290" spans="1:37" ht="11.25" customHeight="1" x14ac:dyDescent="0.2">
      <c r="A290" s="82"/>
      <c r="B290" s="9"/>
      <c r="C290" s="112"/>
      <c r="D290" s="112"/>
      <c r="E290" s="112"/>
      <c r="F290" s="112"/>
      <c r="G290" s="117"/>
      <c r="H290" s="14"/>
      <c r="I290" s="164"/>
      <c r="J290" s="119"/>
      <c r="K290" s="120"/>
      <c r="L290" s="14"/>
      <c r="M290" s="14"/>
      <c r="N290" s="164"/>
      <c r="O290" s="120"/>
      <c r="P290" s="35"/>
    </row>
    <row r="291" spans="1:37" ht="11.25" customHeight="1" x14ac:dyDescent="0.2">
      <c r="A291" s="82"/>
      <c r="B291" s="9"/>
      <c r="C291" s="112"/>
      <c r="D291" s="112"/>
      <c r="E291" s="112"/>
      <c r="F291" s="112"/>
      <c r="G291" s="117"/>
      <c r="H291" s="14"/>
      <c r="I291" s="164"/>
      <c r="J291" s="119"/>
      <c r="K291" s="120"/>
      <c r="L291" s="14"/>
      <c r="M291" s="14"/>
      <c r="N291" s="164"/>
      <c r="O291" s="120"/>
      <c r="P291" s="35"/>
    </row>
    <row r="292" spans="1:37" ht="11.25" customHeight="1" x14ac:dyDescent="0.2">
      <c r="A292" s="82"/>
      <c r="B292" s="9"/>
      <c r="C292" s="112"/>
      <c r="D292" s="112"/>
      <c r="E292" s="112"/>
      <c r="F292" s="112"/>
      <c r="G292" s="117"/>
      <c r="H292" s="14"/>
      <c r="I292" s="164"/>
      <c r="J292" s="119"/>
      <c r="K292" s="120"/>
      <c r="L292" s="14"/>
      <c r="M292" s="14"/>
      <c r="N292" s="164"/>
      <c r="O292" s="120"/>
      <c r="P292" s="35"/>
    </row>
    <row r="293" spans="1:37" ht="9.75" customHeight="1" x14ac:dyDescent="0.2">
      <c r="A293" s="43"/>
      <c r="B293" s="60"/>
      <c r="C293" s="112"/>
      <c r="D293" s="112"/>
      <c r="E293" s="112"/>
      <c r="F293" s="112"/>
      <c r="G293" s="117"/>
      <c r="H293" s="166" t="s">
        <v>143</v>
      </c>
      <c r="I293" s="119"/>
      <c r="J293" s="119"/>
      <c r="K293" s="119"/>
      <c r="L293" s="120"/>
      <c r="M293" s="11">
        <f>SUM(M284:M292)</f>
        <v>0</v>
      </c>
      <c r="N293" s="167"/>
      <c r="O293" s="120"/>
      <c r="P293" s="106"/>
    </row>
    <row r="294" spans="1:37" ht="11.25" customHeight="1" x14ac:dyDescent="0.2">
      <c r="A294" s="43"/>
      <c r="B294" s="60"/>
      <c r="C294" s="60"/>
      <c r="D294" s="60"/>
      <c r="E294" s="60"/>
      <c r="F294" s="60"/>
      <c r="G294" s="13"/>
      <c r="H294" s="84"/>
      <c r="I294" s="84"/>
      <c r="J294" s="84"/>
      <c r="K294" s="84"/>
      <c r="L294" s="84"/>
      <c r="M294" s="84"/>
      <c r="N294" s="84"/>
      <c r="O294" s="84"/>
      <c r="P294" s="53"/>
    </row>
    <row r="295" spans="1:37" ht="11.25" customHeight="1" x14ac:dyDescent="0.2">
      <c r="A295" s="43"/>
      <c r="B295" s="60"/>
      <c r="C295" s="60"/>
      <c r="D295" s="60"/>
      <c r="E295" s="60"/>
      <c r="F295" s="60"/>
      <c r="G295" s="47"/>
      <c r="H295" s="160" t="s">
        <v>144</v>
      </c>
      <c r="I295" s="119"/>
      <c r="J295" s="119"/>
      <c r="K295" s="119"/>
      <c r="L295" s="119"/>
      <c r="M295" s="119"/>
      <c r="N295" s="119"/>
      <c r="O295" s="120"/>
      <c r="P295" s="52"/>
    </row>
    <row r="296" spans="1:37" ht="11.25" customHeight="1" x14ac:dyDescent="0.2">
      <c r="A296" s="43"/>
      <c r="B296" s="60"/>
      <c r="C296" s="163" t="s">
        <v>145</v>
      </c>
      <c r="D296" s="112"/>
      <c r="E296" s="112"/>
      <c r="F296" s="112"/>
      <c r="G296" s="117"/>
      <c r="H296" s="157" t="s">
        <v>35</v>
      </c>
      <c r="I296" s="157" t="s">
        <v>136</v>
      </c>
      <c r="J296" s="119"/>
      <c r="K296" s="120"/>
      <c r="L296" s="165" t="s">
        <v>137</v>
      </c>
      <c r="M296" s="165" t="s">
        <v>146</v>
      </c>
      <c r="N296" s="157" t="s">
        <v>139</v>
      </c>
      <c r="O296" s="120"/>
      <c r="P296" s="82"/>
    </row>
    <row r="297" spans="1:37" ht="11.25" customHeight="1" x14ac:dyDescent="0.2">
      <c r="A297" s="43"/>
      <c r="B297" s="60"/>
      <c r="C297" s="112"/>
      <c r="D297" s="112"/>
      <c r="E297" s="112"/>
      <c r="F297" s="112"/>
      <c r="G297" s="112"/>
      <c r="H297" s="112"/>
      <c r="I297" s="119"/>
      <c r="J297" s="119"/>
      <c r="K297" s="120"/>
      <c r="L297" s="112"/>
      <c r="M297" s="112"/>
      <c r="N297" s="119"/>
      <c r="O297" s="120"/>
      <c r="P297" s="82"/>
    </row>
    <row r="298" spans="1:37" ht="11.25" customHeight="1" x14ac:dyDescent="0.2">
      <c r="A298" s="43"/>
      <c r="B298" s="60"/>
      <c r="C298" s="112"/>
      <c r="D298" s="112"/>
      <c r="E298" s="112"/>
      <c r="F298" s="112"/>
      <c r="G298" s="117"/>
      <c r="H298" s="14"/>
      <c r="I298" s="164"/>
      <c r="J298" s="119"/>
      <c r="K298" s="120"/>
      <c r="L298" s="14"/>
      <c r="M298" s="14"/>
      <c r="N298" s="164"/>
      <c r="O298" s="120"/>
      <c r="P298" s="35"/>
      <c r="AK298" s="60" t="s">
        <v>147</v>
      </c>
    </row>
    <row r="299" spans="1:37" ht="11.25" customHeight="1" x14ac:dyDescent="0.2">
      <c r="A299" s="43"/>
      <c r="B299" s="60"/>
      <c r="C299" s="112"/>
      <c r="D299" s="112"/>
      <c r="E299" s="112"/>
      <c r="F299" s="112"/>
      <c r="G299" s="117"/>
      <c r="H299" s="14"/>
      <c r="I299" s="164"/>
      <c r="J299" s="119"/>
      <c r="K299" s="120"/>
      <c r="L299" s="14"/>
      <c r="M299" s="14"/>
      <c r="N299" s="164"/>
      <c r="O299" s="120"/>
      <c r="P299" s="35"/>
      <c r="AK299" s="60" t="s">
        <v>148</v>
      </c>
    </row>
    <row r="300" spans="1:37" ht="11.25" customHeight="1" x14ac:dyDescent="0.2">
      <c r="A300" s="43"/>
      <c r="B300" s="60"/>
      <c r="C300" s="112"/>
      <c r="D300" s="112"/>
      <c r="E300" s="112"/>
      <c r="F300" s="112"/>
      <c r="G300" s="117"/>
      <c r="H300" s="14"/>
      <c r="I300" s="164"/>
      <c r="J300" s="119"/>
      <c r="K300" s="120"/>
      <c r="L300" s="14"/>
      <c r="M300" s="14"/>
      <c r="N300" s="164"/>
      <c r="O300" s="120"/>
      <c r="P300" s="35"/>
      <c r="AK300" s="60" t="s">
        <v>149</v>
      </c>
    </row>
    <row r="301" spans="1:37" ht="11.25" customHeight="1" x14ac:dyDescent="0.2">
      <c r="A301" s="43"/>
      <c r="B301" s="60"/>
      <c r="C301" s="112"/>
      <c r="D301" s="112"/>
      <c r="E301" s="112"/>
      <c r="F301" s="112"/>
      <c r="G301" s="117"/>
      <c r="H301" s="14"/>
      <c r="I301" s="164"/>
      <c r="J301" s="119"/>
      <c r="K301" s="120"/>
      <c r="L301" s="14"/>
      <c r="M301" s="14"/>
      <c r="N301" s="164"/>
      <c r="O301" s="120"/>
      <c r="P301" s="35"/>
      <c r="AK301" s="60" t="s">
        <v>150</v>
      </c>
    </row>
    <row r="302" spans="1:37" ht="11.25" customHeight="1" x14ac:dyDescent="0.2">
      <c r="A302" s="43"/>
      <c r="B302" s="60"/>
      <c r="C302" s="112"/>
      <c r="D302" s="112"/>
      <c r="E302" s="112"/>
      <c r="F302" s="112"/>
      <c r="G302" s="117"/>
      <c r="H302" s="14"/>
      <c r="I302" s="164"/>
      <c r="J302" s="119"/>
      <c r="K302" s="120"/>
      <c r="L302" s="14"/>
      <c r="M302" s="14"/>
      <c r="N302" s="164"/>
      <c r="O302" s="120"/>
      <c r="P302" s="35"/>
      <c r="AK302" s="60" t="s">
        <v>151</v>
      </c>
    </row>
    <row r="303" spans="1:37" ht="11.25" customHeight="1" x14ac:dyDescent="0.2">
      <c r="A303" s="43"/>
      <c r="B303" s="60"/>
      <c r="C303" s="112"/>
      <c r="D303" s="112"/>
      <c r="E303" s="112"/>
      <c r="F303" s="112"/>
      <c r="G303" s="117"/>
      <c r="H303" s="14"/>
      <c r="I303" s="164"/>
      <c r="J303" s="119"/>
      <c r="K303" s="120"/>
      <c r="L303" s="14"/>
      <c r="M303" s="14"/>
      <c r="N303" s="164"/>
      <c r="O303" s="120"/>
      <c r="P303" s="35"/>
    </row>
    <row r="304" spans="1:37" ht="11.25" customHeight="1" x14ac:dyDescent="0.2">
      <c r="A304" s="43"/>
      <c r="B304" s="60"/>
      <c r="C304" s="112"/>
      <c r="D304" s="112"/>
      <c r="E304" s="112"/>
      <c r="F304" s="112"/>
      <c r="G304" s="117"/>
      <c r="H304" s="14"/>
      <c r="I304" s="164"/>
      <c r="J304" s="119"/>
      <c r="K304" s="120"/>
      <c r="L304" s="14"/>
      <c r="M304" s="14"/>
      <c r="N304" s="164"/>
      <c r="O304" s="120"/>
      <c r="P304" s="35"/>
    </row>
    <row r="305" spans="1:16" ht="11.25" customHeight="1" x14ac:dyDescent="0.2">
      <c r="A305" s="43"/>
      <c r="B305" s="60"/>
      <c r="C305" s="112"/>
      <c r="D305" s="112"/>
      <c r="E305" s="112"/>
      <c r="F305" s="112"/>
      <c r="G305" s="117"/>
      <c r="H305" s="14"/>
      <c r="I305" s="164"/>
      <c r="J305" s="119"/>
      <c r="K305" s="120"/>
      <c r="L305" s="14"/>
      <c r="M305" s="14"/>
      <c r="N305" s="164"/>
      <c r="O305" s="120"/>
      <c r="P305" s="35"/>
    </row>
    <row r="306" spans="1:16" ht="11.25" customHeight="1" x14ac:dyDescent="0.2">
      <c r="A306" s="43"/>
      <c r="B306" s="60"/>
      <c r="C306" s="112"/>
      <c r="D306" s="112"/>
      <c r="E306" s="112"/>
      <c r="F306" s="112"/>
      <c r="G306" s="117"/>
      <c r="H306" s="14"/>
      <c r="I306" s="164"/>
      <c r="J306" s="119"/>
      <c r="K306" s="120"/>
      <c r="L306" s="14"/>
      <c r="M306" s="14"/>
      <c r="N306" s="164"/>
      <c r="O306" s="120"/>
      <c r="P306" s="35"/>
    </row>
    <row r="307" spans="1:16" ht="11.25" customHeight="1" x14ac:dyDescent="0.2">
      <c r="A307" s="43"/>
      <c r="B307" s="60"/>
      <c r="C307" s="112"/>
      <c r="D307" s="112"/>
      <c r="E307" s="112"/>
      <c r="F307" s="112"/>
      <c r="G307" s="117"/>
      <c r="H307" s="14"/>
      <c r="I307" s="164"/>
      <c r="J307" s="119"/>
      <c r="K307" s="120"/>
      <c r="L307" s="14"/>
      <c r="M307" s="14"/>
      <c r="N307" s="164"/>
      <c r="O307" s="120"/>
      <c r="P307" s="35"/>
    </row>
    <row r="308" spans="1:16" ht="12" customHeight="1" x14ac:dyDescent="0.2">
      <c r="A308" s="67"/>
      <c r="B308" s="10"/>
      <c r="C308" s="10"/>
      <c r="D308" s="10"/>
      <c r="E308" s="10"/>
      <c r="F308" s="10"/>
      <c r="G308" s="41"/>
      <c r="H308" s="168"/>
      <c r="I308" s="119"/>
      <c r="J308" s="119"/>
      <c r="K308" s="119"/>
      <c r="L308" s="119"/>
      <c r="M308" s="119"/>
      <c r="N308" s="119"/>
      <c r="O308" s="120"/>
      <c r="P308" s="95"/>
    </row>
  </sheetData>
  <mergeCells count="268">
    <mergeCell ref="N306:O306"/>
    <mergeCell ref="I307:K307"/>
    <mergeCell ref="H295:O295"/>
    <mergeCell ref="M296:M297"/>
    <mergeCell ref="H308:O308"/>
    <mergeCell ref="I303:K303"/>
    <mergeCell ref="N303:O303"/>
    <mergeCell ref="I304:K304"/>
    <mergeCell ref="N304:O304"/>
    <mergeCell ref="I305:K305"/>
    <mergeCell ref="N305:O305"/>
    <mergeCell ref="I306:K306"/>
    <mergeCell ref="N292:O292"/>
    <mergeCell ref="H293:L293"/>
    <mergeCell ref="N293:O293"/>
    <mergeCell ref="I302:K302"/>
    <mergeCell ref="N302:O302"/>
    <mergeCell ref="N296:O297"/>
    <mergeCell ref="I298:K298"/>
    <mergeCell ref="N298:O298"/>
    <mergeCell ref="I299:K299"/>
    <mergeCell ref="N299:O299"/>
    <mergeCell ref="I296:K297"/>
    <mergeCell ref="L296:L297"/>
    <mergeCell ref="I300:K300"/>
    <mergeCell ref="N300:O300"/>
    <mergeCell ref="I301:K301"/>
    <mergeCell ref="N301:O301"/>
    <mergeCell ref="C296:G307"/>
    <mergeCell ref="H296:H297"/>
    <mergeCell ref="N307:O307"/>
    <mergeCell ref="H281:O281"/>
    <mergeCell ref="C282:G293"/>
    <mergeCell ref="H282:H283"/>
    <mergeCell ref="I282:K283"/>
    <mergeCell ref="L282:L283"/>
    <mergeCell ref="M282:M283"/>
    <mergeCell ref="N282:O283"/>
    <mergeCell ref="I284:K284"/>
    <mergeCell ref="N284:O284"/>
    <mergeCell ref="I285:K285"/>
    <mergeCell ref="I288:K288"/>
    <mergeCell ref="N288:O288"/>
    <mergeCell ref="I289:K289"/>
    <mergeCell ref="N289:O289"/>
    <mergeCell ref="N290:O290"/>
    <mergeCell ref="I291:K291"/>
    <mergeCell ref="N291:O291"/>
    <mergeCell ref="I292:K292"/>
    <mergeCell ref="N285:O285"/>
    <mergeCell ref="I286:K286"/>
    <mergeCell ref="N286:O286"/>
    <mergeCell ref="I287:K287"/>
    <mergeCell ref="N287:O287"/>
    <mergeCell ref="I290:K290"/>
    <mergeCell ref="H269:O269"/>
    <mergeCell ref="C270:G270"/>
    <mergeCell ref="H270:O270"/>
    <mergeCell ref="H272:O272"/>
    <mergeCell ref="C273:G273"/>
    <mergeCell ref="H273:O273"/>
    <mergeCell ref="H275:O275"/>
    <mergeCell ref="C276:G276"/>
    <mergeCell ref="H276:O276"/>
    <mergeCell ref="H278:O278"/>
    <mergeCell ref="C279:G279"/>
    <mergeCell ref="H279:O279"/>
    <mergeCell ref="H280:O280"/>
    <mergeCell ref="C264:G264"/>
    <mergeCell ref="H264:O264"/>
    <mergeCell ref="H266:O266"/>
    <mergeCell ref="C267:G267"/>
    <mergeCell ref="H267:O267"/>
    <mergeCell ref="H260:O260"/>
    <mergeCell ref="C261:G261"/>
    <mergeCell ref="H261:O261"/>
    <mergeCell ref="H263:O263"/>
    <mergeCell ref="H257:O257"/>
    <mergeCell ref="C258:G258"/>
    <mergeCell ref="H258:O258"/>
    <mergeCell ref="H251:O251"/>
    <mergeCell ref="H252:L253"/>
    <mergeCell ref="M252:O253"/>
    <mergeCell ref="H254:L255"/>
    <mergeCell ref="M254:O255"/>
    <mergeCell ref="A240:P240"/>
    <mergeCell ref="H242:O242"/>
    <mergeCell ref="C243:G243"/>
    <mergeCell ref="H243:O243"/>
    <mergeCell ref="C256:G256"/>
    <mergeCell ref="H256:O256"/>
    <mergeCell ref="C245:G250"/>
    <mergeCell ref="H245:O245"/>
    <mergeCell ref="H246:L247"/>
    <mergeCell ref="M246:O247"/>
    <mergeCell ref="H248:L249"/>
    <mergeCell ref="M248:O249"/>
    <mergeCell ref="C236:G238"/>
    <mergeCell ref="H236:I236"/>
    <mergeCell ref="J236:K236"/>
    <mergeCell ref="L236:M236"/>
    <mergeCell ref="H238:I238"/>
    <mergeCell ref="J238:K238"/>
    <mergeCell ref="L238:M238"/>
    <mergeCell ref="H234:I234"/>
    <mergeCell ref="J234:K234"/>
    <mergeCell ref="L234:M234"/>
    <mergeCell ref="N234:O234"/>
    <mergeCell ref="N236:O236"/>
    <mergeCell ref="H237:I237"/>
    <mergeCell ref="J237:K237"/>
    <mergeCell ref="L237:M237"/>
    <mergeCell ref="N237:O237"/>
    <mergeCell ref="H235:I235"/>
    <mergeCell ref="J235:K235"/>
    <mergeCell ref="L235:M235"/>
    <mergeCell ref="N235:O235"/>
    <mergeCell ref="N238:O238"/>
    <mergeCell ref="C233:G235"/>
    <mergeCell ref="H233:I233"/>
    <mergeCell ref="J233:K233"/>
    <mergeCell ref="L233:M233"/>
    <mergeCell ref="N233:O233"/>
    <mergeCell ref="J232:K232"/>
    <mergeCell ref="L232:M232"/>
    <mergeCell ref="A226:P226"/>
    <mergeCell ref="C229:G229"/>
    <mergeCell ref="H229:I229"/>
    <mergeCell ref="J229:K229"/>
    <mergeCell ref="L229:M229"/>
    <mergeCell ref="N229:O229"/>
    <mergeCell ref="N230:O230"/>
    <mergeCell ref="H231:I231"/>
    <mergeCell ref="J231:K231"/>
    <mergeCell ref="L231:M231"/>
    <mergeCell ref="N231:O231"/>
    <mergeCell ref="C230:G232"/>
    <mergeCell ref="H230:I230"/>
    <mergeCell ref="J230:K230"/>
    <mergeCell ref="L230:M230"/>
    <mergeCell ref="H232:I232"/>
    <mergeCell ref="N232:O232"/>
    <mergeCell ref="D216:G216"/>
    <mergeCell ref="H216:O216"/>
    <mergeCell ref="H218:I218"/>
    <mergeCell ref="N218:O218"/>
    <mergeCell ref="H220:I220"/>
    <mergeCell ref="N220:O220"/>
    <mergeCell ref="H222:I222"/>
    <mergeCell ref="D224:G224"/>
    <mergeCell ref="H224:O224"/>
    <mergeCell ref="J70:M70"/>
    <mergeCell ref="H71:I71"/>
    <mergeCell ref="J71:M71"/>
    <mergeCell ref="H72:I72"/>
    <mergeCell ref="J72:M72"/>
    <mergeCell ref="F157:H157"/>
    <mergeCell ref="C159:O160"/>
    <mergeCell ref="A210:P210"/>
    <mergeCell ref="D214:G214"/>
    <mergeCell ref="H214:O214"/>
    <mergeCell ref="F149:H149"/>
    <mergeCell ref="F151:H151"/>
    <mergeCell ref="F153:H153"/>
    <mergeCell ref="F155:H155"/>
    <mergeCell ref="I58:J58"/>
    <mergeCell ref="M58:N58"/>
    <mergeCell ref="F61:G61"/>
    <mergeCell ref="I61:J61"/>
    <mergeCell ref="M61:N61"/>
    <mergeCell ref="F147:H147"/>
    <mergeCell ref="L147:N147"/>
    <mergeCell ref="C74:G74"/>
    <mergeCell ref="A76:P76"/>
    <mergeCell ref="C78:O79"/>
    <mergeCell ref="C111:O112"/>
    <mergeCell ref="H63:I63"/>
    <mergeCell ref="N63:O63"/>
    <mergeCell ref="H65:I65"/>
    <mergeCell ref="N65:O65"/>
    <mergeCell ref="A143:P143"/>
    <mergeCell ref="F145:H145"/>
    <mergeCell ref="L145:N145"/>
    <mergeCell ref="H67:I67"/>
    <mergeCell ref="L67:O67"/>
    <mergeCell ref="D69:G72"/>
    <mergeCell ref="H69:I69"/>
    <mergeCell ref="J69:M69"/>
    <mergeCell ref="H70:I70"/>
    <mergeCell ref="F59:G59"/>
    <mergeCell ref="I59:J59"/>
    <mergeCell ref="M59:N59"/>
    <mergeCell ref="D29:O29"/>
    <mergeCell ref="L30:O30"/>
    <mergeCell ref="J31:N31"/>
    <mergeCell ref="J33:N33"/>
    <mergeCell ref="A40:P40"/>
    <mergeCell ref="H42:O42"/>
    <mergeCell ref="H44:O44"/>
    <mergeCell ref="F54:H54"/>
    <mergeCell ref="L54:N54"/>
    <mergeCell ref="C56:E61"/>
    <mergeCell ref="F56:G56"/>
    <mergeCell ref="I56:J56"/>
    <mergeCell ref="M56:N56"/>
    <mergeCell ref="F57:G57"/>
    <mergeCell ref="I57:J57"/>
    <mergeCell ref="K57:L61"/>
    <mergeCell ref="F60:G60"/>
    <mergeCell ref="I60:J60"/>
    <mergeCell ref="M60:N60"/>
    <mergeCell ref="M57:N57"/>
    <mergeCell ref="F58:G58"/>
    <mergeCell ref="H52:I52"/>
    <mergeCell ref="N52:O52"/>
    <mergeCell ref="H23:K23"/>
    <mergeCell ref="A25:P25"/>
    <mergeCell ref="G26:O26"/>
    <mergeCell ref="D27:O27"/>
    <mergeCell ref="C16:G16"/>
    <mergeCell ref="H16:K16"/>
    <mergeCell ref="C17:G17"/>
    <mergeCell ref="H17:K17"/>
    <mergeCell ref="J35:N35"/>
    <mergeCell ref="C22:G22"/>
    <mergeCell ref="H22:K22"/>
    <mergeCell ref="C23:G23"/>
    <mergeCell ref="H46:I46"/>
    <mergeCell ref="N46:O46"/>
    <mergeCell ref="H48:O48"/>
    <mergeCell ref="H50:O50"/>
    <mergeCell ref="C10:G10"/>
    <mergeCell ref="H10:K10"/>
    <mergeCell ref="A12:P12"/>
    <mergeCell ref="C14:G14"/>
    <mergeCell ref="H14:K14"/>
    <mergeCell ref="C20:G20"/>
    <mergeCell ref="H20:K20"/>
    <mergeCell ref="C21:G21"/>
    <mergeCell ref="H21:K21"/>
    <mergeCell ref="C18:G18"/>
    <mergeCell ref="H18:K18"/>
    <mergeCell ref="C19:G19"/>
    <mergeCell ref="H19:K19"/>
    <mergeCell ref="L14:L23"/>
    <mergeCell ref="N14:N23"/>
    <mergeCell ref="C15:G15"/>
    <mergeCell ref="H15:K15"/>
    <mergeCell ref="A1:P1"/>
    <mergeCell ref="C2:G2"/>
    <mergeCell ref="H2:O2"/>
    <mergeCell ref="C3:G4"/>
    <mergeCell ref="H3:J3"/>
    <mergeCell ref="K3:M3"/>
    <mergeCell ref="N3:O3"/>
    <mergeCell ref="H4:J4"/>
    <mergeCell ref="K4:M4"/>
    <mergeCell ref="N4:O4"/>
    <mergeCell ref="C9:G9"/>
    <mergeCell ref="H9:K9"/>
    <mergeCell ref="C5:G5"/>
    <mergeCell ref="H5:O5"/>
    <mergeCell ref="C6:G6"/>
    <mergeCell ref="H6:O6"/>
    <mergeCell ref="C7:G7"/>
    <mergeCell ref="H7:K7"/>
    <mergeCell ref="C8:G8"/>
    <mergeCell ref="H8:K8"/>
  </mergeCells>
  <phoneticPr fontId="143" type="noConversion"/>
  <pageMargins left="0.70866141732283472" right="0.70866141732283472" top="0.74803149606299213" bottom="0.74803149606299213" header="0.31496062992125984" footer="0.31496062992125984"/>
  <pageSetup paperSize="9" scale="25" fitToHeight="10" orientation="portrait" r:id="rId1"/>
  <headerFooter>
    <oddHeader>&amp;LPríloha č. 2 - formulár PSP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21</vt:i4>
      </vt:variant>
    </vt:vector>
  </HeadingPairs>
  <TitlesOfParts>
    <vt:vector size="23" baseType="lpstr">
      <vt:lpstr>ÚVOD</vt:lpstr>
      <vt:lpstr>PSP</vt:lpstr>
      <vt:lpstr>activity_actual_start_date_month_0</vt:lpstr>
      <vt:lpstr>activity_actual_start_date_year_0</vt:lpstr>
      <vt:lpstr>activity_estimated_completion_date_month_0</vt:lpstr>
      <vt:lpstr>activity_estimated_completion_date_year_0</vt:lpstr>
      <vt:lpstr>activity_estimated_pct_complete_raw_0</vt:lpstr>
      <vt:lpstr>CompanyLocation</vt:lpstr>
      <vt:lpstr>grant_agreement_number</vt:lpstr>
      <vt:lpstr>name_1_0</vt:lpstr>
      <vt:lpstr>PSP!Oblasť_tlače</vt:lpstr>
      <vt:lpstr>ÚVOD!Oblasť_tlače</vt:lpstr>
      <vt:lpstr>position_1_0</vt:lpstr>
      <vt:lpstr>project_actual_start_date_month</vt:lpstr>
      <vt:lpstr>project_actual_start_date_year</vt:lpstr>
      <vt:lpstr>project_estimated_completion_date_month</vt:lpstr>
      <vt:lpstr>project_estimated_completion_date_year</vt:lpstr>
      <vt:lpstr>project_estimated_pct_complete_raw</vt:lpstr>
      <vt:lpstr>SignatureDateDay_1_0</vt:lpstr>
      <vt:lpstr>SignatureDateMonth_0_0</vt:lpstr>
      <vt:lpstr>SignatureDateMonth_1_0</vt:lpstr>
      <vt:lpstr>SignatureDateYear_0_0</vt:lpstr>
      <vt:lpstr>SignatureDateYear_1_0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Bárdoš Zoltán</dc:creator>
  <cp:lastModifiedBy>bz</cp:lastModifiedBy>
  <cp:lastPrinted>2013-06-11T09:13:31Z</cp:lastPrinted>
  <dcterms:created xsi:type="dcterms:W3CDTF">2013-04-03T13:03:22Z</dcterms:created>
  <dcterms:modified xsi:type="dcterms:W3CDTF">2013-06-13T09:44:38Z</dcterms:modified>
</cp:coreProperties>
</file>